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55" windowHeight="8145" tabRatio="601" activeTab="0"/>
  </bookViews>
  <sheets>
    <sheet name="меню " sheetId="1" r:id="rId1"/>
    <sheet name="свод" sheetId="2" r:id="rId2"/>
    <sheet name="накопительная брутто" sheetId="3" r:id="rId3"/>
    <sheet name="накопительная  нетто  " sheetId="4" r:id="rId4"/>
    <sheet name="ККК" sheetId="5" r:id="rId5"/>
    <sheet name="объемы" sheetId="6" r:id="rId6"/>
  </sheets>
  <definedNames>
    <definedName name="_xlnm.Print_Titles" localSheetId="3">'накопительная  нетто  '!$2:$3</definedName>
    <definedName name="_xlnm.Print_Titles" localSheetId="2">'накопительная брутто'!$2:$3</definedName>
  </definedNames>
  <calcPr fullCalcOnLoad="1"/>
</workbook>
</file>

<file path=xl/sharedStrings.xml><?xml version="1.0" encoding="utf-8"?>
<sst xmlns="http://schemas.openxmlformats.org/spreadsheetml/2006/main" count="1996" uniqueCount="575">
  <si>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</si>
  <si>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</si>
  <si>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</si>
  <si>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</si>
  <si>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</si>
  <si>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</si>
  <si>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</si>
  <si>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</si>
  <si>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</si>
  <si>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</si>
  <si>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</si>
  <si>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</si>
  <si>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</si>
  <si>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</si>
  <si>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</si>
  <si>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</si>
  <si>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</si>
  <si>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</si>
  <si>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</si>
  <si>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</si>
  <si>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</si>
  <si>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</si>
  <si>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</si>
  <si>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</si>
  <si>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</si>
  <si>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</si>
  <si>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</si>
  <si>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</si>
  <si>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</si>
  <si>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</si>
  <si>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</si>
  <si>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</si>
  <si>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</si>
  <si>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</si>
  <si>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</si>
  <si>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чай</t>
  </si>
  <si>
    <t>Всего в день:</t>
  </si>
  <si>
    <t>2 ДЕНЬ</t>
  </si>
  <si>
    <t>сыр</t>
  </si>
  <si>
    <t>капуста</t>
  </si>
  <si>
    <t>сливочное масло</t>
  </si>
  <si>
    <t>сухофрукты</t>
  </si>
  <si>
    <t>сок</t>
  </si>
  <si>
    <t>растительное масло</t>
  </si>
  <si>
    <t>хлеб пшеничный</t>
  </si>
  <si>
    <t>Всего на ужин :</t>
  </si>
  <si>
    <t>Какао с молоком</t>
  </si>
  <si>
    <t>какао</t>
  </si>
  <si>
    <t>огурец соленый</t>
  </si>
  <si>
    <t>ржаной</t>
  </si>
  <si>
    <t>овощи</t>
  </si>
  <si>
    <t xml:space="preserve">Молоко 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</si>
  <si>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</si>
  <si>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</si>
  <si>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</si>
  <si>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</si>
  <si>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</si>
  <si>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</si>
  <si>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</si>
  <si>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</si>
  <si>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</si>
  <si>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</si>
  <si>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</si>
  <si>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70/30</t>
  </si>
  <si>
    <t>кондитерское издел.</t>
  </si>
  <si>
    <t>Чай с молоком</t>
  </si>
  <si>
    <t xml:space="preserve">овощи </t>
  </si>
  <si>
    <t>Салат из моркови</t>
  </si>
  <si>
    <t>200/50</t>
  </si>
  <si>
    <t>СОУС: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</si>
  <si>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</si>
  <si>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</si>
  <si>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</si>
  <si>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</si>
  <si>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</si>
  <si>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</si>
  <si>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</si>
  <si>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</si>
  <si>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</si>
  <si>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</si>
  <si>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</si>
  <si>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</si>
  <si>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</si>
  <si>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</si>
  <si>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</si>
  <si>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</si>
  <si>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</si>
  <si>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</si>
  <si>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макаронные изд.</t>
  </si>
  <si>
    <t>1-3лет</t>
  </si>
  <si>
    <t xml:space="preserve">Омлет натуральный 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</si>
  <si>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</si>
  <si>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</si>
  <si>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</si>
  <si>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</si>
  <si>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</si>
  <si>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</si>
  <si>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</si>
  <si>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</si>
  <si>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</si>
  <si>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</si>
  <si>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>с маслом</t>
  </si>
  <si>
    <t xml:space="preserve">горох </t>
  </si>
  <si>
    <t>Макароны отварные</t>
  </si>
  <si>
    <t>с сыром</t>
  </si>
  <si>
    <t>60/30</t>
  </si>
  <si>
    <t>за 10 дней</t>
  </si>
  <si>
    <t>хлеб пшенич.</t>
  </si>
  <si>
    <t>Сложный гарнир</t>
  </si>
  <si>
    <t xml:space="preserve">молоко         </t>
  </si>
  <si>
    <t>среднее за 10 дней</t>
  </si>
  <si>
    <t>140/50</t>
  </si>
  <si>
    <t>соленым огурцом</t>
  </si>
  <si>
    <t>молочная</t>
  </si>
  <si>
    <t>растит. масло</t>
  </si>
  <si>
    <t>сливоч. масло</t>
  </si>
  <si>
    <t>кондит. издел.</t>
  </si>
  <si>
    <t>крахмал</t>
  </si>
  <si>
    <t>молочная прод.</t>
  </si>
  <si>
    <t>кофейн.напит.</t>
  </si>
  <si>
    <t>70/50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</si>
  <si>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</si>
  <si>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</si>
  <si>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</si>
  <si>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</si>
  <si>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</si>
  <si>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Наименование блюд</t>
  </si>
  <si>
    <t>Выход блюд</t>
  </si>
  <si>
    <t>Омлет натуральный</t>
  </si>
  <si>
    <t>ЗАВТРАК II</t>
  </si>
  <si>
    <t>Cок</t>
  </si>
  <si>
    <t>Хлеб пшеничный</t>
  </si>
  <si>
    <t>Молоко</t>
  </si>
  <si>
    <t>К/молочная продукция</t>
  </si>
  <si>
    <t>Хлеб пшеничный/ржаной</t>
  </si>
  <si>
    <t>Каша манная молочная</t>
  </si>
  <si>
    <t>Жаркое по-домашнему</t>
  </si>
  <si>
    <t>Каша пшеничная молочная</t>
  </si>
  <si>
    <t xml:space="preserve"> 5ДЕНЬ</t>
  </si>
  <si>
    <t>Вермешель молочная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</si>
  <si>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</si>
  <si>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</si>
  <si>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</si>
  <si>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</si>
  <si>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</si>
  <si>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</si>
  <si>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</si>
  <si>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25/5</t>
  </si>
  <si>
    <t>15/20</t>
  </si>
  <si>
    <t>Щи из свежей капусты</t>
  </si>
  <si>
    <t>60/50</t>
  </si>
  <si>
    <t>Булочка "Веснушка"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</si>
  <si>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</si>
  <si>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</si>
  <si>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</si>
  <si>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</si>
  <si>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</si>
  <si>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</si>
  <si>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</si>
  <si>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</si>
  <si>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</si>
  <si>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</si>
  <si>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</si>
  <si>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 xml:space="preserve"> соусом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</si>
  <si>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</si>
  <si>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</si>
  <si>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</si>
  <si>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</si>
  <si>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</si>
  <si>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</si>
  <si>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</si>
  <si>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</si>
  <si>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</si>
  <si>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Каша  молочная "Дружба"</t>
  </si>
  <si>
    <t>12.30</t>
  </si>
  <si>
    <t>15.30</t>
  </si>
  <si>
    <t>Каша рисовая  молочная</t>
  </si>
  <si>
    <t>СМЕТАННЫЙ СОУС</t>
  </si>
  <si>
    <t>со сметанным соусом</t>
  </si>
  <si>
    <t>СОУС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</si>
  <si>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</si>
  <si>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</si>
  <si>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</si>
  <si>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</si>
  <si>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</si>
  <si>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</si>
  <si>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</si>
  <si>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витамин С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</si>
  <si>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</si>
  <si>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</si>
  <si>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</si>
  <si>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</si>
  <si>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</si>
  <si>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</si>
  <si>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Соус сметанный</t>
  </si>
  <si>
    <t>масло сливочное</t>
  </si>
  <si>
    <t>крупа "Геркулес"</t>
  </si>
  <si>
    <t>кофейный напиток</t>
  </si>
  <si>
    <t>"Геркулес" молочная</t>
  </si>
  <si>
    <t>Каша из хлопьев овсянн.</t>
  </si>
  <si>
    <t>сыром</t>
  </si>
  <si>
    <t>Салат картофельный с</t>
  </si>
  <si>
    <t xml:space="preserve">Плов из отварной </t>
  </si>
  <si>
    <t>говядины</t>
  </si>
  <si>
    <t>Компот из смеси</t>
  </si>
  <si>
    <t>сухофруктов</t>
  </si>
  <si>
    <t>Чай с  лимоном</t>
  </si>
  <si>
    <t>лимон</t>
  </si>
  <si>
    <t xml:space="preserve">Пудинг творожный </t>
  </si>
  <si>
    <t>запеченный с молочным</t>
  </si>
  <si>
    <t xml:space="preserve">сухари </t>
  </si>
  <si>
    <t>крупа  манная</t>
  </si>
  <si>
    <t>какао-порошок</t>
  </si>
  <si>
    <t>150/</t>
  </si>
  <si>
    <t>200/</t>
  </si>
  <si>
    <t>бульон или вода</t>
  </si>
  <si>
    <t>картофельное  пюре: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</si>
  <si>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</si>
  <si>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</si>
  <si>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</si>
  <si>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</si>
  <si>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</si>
  <si>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Каша рисовая</t>
  </si>
  <si>
    <t xml:space="preserve"> сладким соусом</t>
  </si>
  <si>
    <t>Каша манная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</si>
  <si>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</si>
  <si>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</si>
  <si>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</si>
  <si>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</si>
  <si>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</si>
  <si>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</si>
  <si>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СОУС БЕЛЫЙ:</t>
  </si>
  <si>
    <t>масса готовой рыбы</t>
  </si>
  <si>
    <t xml:space="preserve">молоко </t>
  </si>
  <si>
    <t>Салат из свеклы и</t>
  </si>
  <si>
    <t>моркови</t>
  </si>
  <si>
    <t xml:space="preserve"> вода</t>
  </si>
  <si>
    <t>молочным соусом</t>
  </si>
  <si>
    <t>тушенные в молочным</t>
  </si>
  <si>
    <t>25/</t>
  </si>
  <si>
    <t>20/</t>
  </si>
  <si>
    <t>Компот из плодов или</t>
  </si>
  <si>
    <t>ягод сушенных</t>
  </si>
  <si>
    <t>15/5</t>
  </si>
  <si>
    <t>Суп картофельный  с мясными фрикадельми</t>
  </si>
  <si>
    <t>Чай с лимоном</t>
  </si>
  <si>
    <t>Каша из хлопьев овсянных "Геркулес"  молочная</t>
  </si>
  <si>
    <t>Салат картофельный с соленым огурцом</t>
  </si>
  <si>
    <t>Плов из отварной говядины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</si>
  <si>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</si>
  <si>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</si>
  <si>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</si>
  <si>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>Кисломолочная продукция(бифивид)</t>
  </si>
  <si>
    <t>Кисломолочное изделие(йогурт)</t>
  </si>
  <si>
    <t>Кисломолочная продукция(биокефир)</t>
  </si>
  <si>
    <t xml:space="preserve">Салат из моркови с зеленым горошком </t>
  </si>
  <si>
    <t>Кисломолочная продукция( снежок)</t>
  </si>
  <si>
    <t>Хлеб пшеничный /хлеб ржаной</t>
  </si>
  <si>
    <t>ОБЕД:</t>
  </si>
  <si>
    <t>Каша кукурузная  молочная</t>
  </si>
  <si>
    <t>Каша  пшенная  молочная</t>
  </si>
  <si>
    <t>Компот из смеси сухофруктов</t>
  </si>
  <si>
    <t>Макаронные изделия отварные</t>
  </si>
  <si>
    <t>Голубцы ленивые со сметанным соусом</t>
  </si>
  <si>
    <t xml:space="preserve">Котлеты рыбные с </t>
  </si>
  <si>
    <t>75/30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</si>
  <si>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</si>
  <si>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</si>
  <si>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</si>
  <si>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</si>
  <si>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</si>
  <si>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</si>
  <si>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Фрикадельки из говядины с молочном соусе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</si>
  <si>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</si>
  <si>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</si>
  <si>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</si>
  <si>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</si>
  <si>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</si>
  <si>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</si>
  <si>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</si>
  <si>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 xml:space="preserve">Вареники ленивые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</si>
  <si>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</si>
  <si>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</si>
  <si>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</si>
  <si>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</si>
  <si>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</si>
  <si>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</si>
  <si>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</si>
  <si>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</si>
  <si>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</si>
  <si>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</si>
  <si>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>Ватрушка с повидлом</t>
  </si>
  <si>
    <t xml:space="preserve">  </t>
  </si>
  <si>
    <t xml:space="preserve">сдобного теста с </t>
  </si>
  <si>
    <t>картофелем и луком</t>
  </si>
  <si>
    <t>Батон нарезной</t>
  </si>
  <si>
    <t>батон нарезной</t>
  </si>
  <si>
    <t>техкарта</t>
  </si>
  <si>
    <t>с картофелем со сметаной</t>
  </si>
  <si>
    <t>Компот из кураги</t>
  </si>
  <si>
    <t>Каша гречневая  молочная</t>
  </si>
  <si>
    <t>Батон нарезной  с сыром</t>
  </si>
  <si>
    <t>Овощи свежий порционный</t>
  </si>
  <si>
    <t>Батон нарезной с сыром</t>
  </si>
  <si>
    <t>Батон нарезной с маслом</t>
  </si>
  <si>
    <t>Компот  из кураги</t>
  </si>
  <si>
    <t>Каша овсянная молочная</t>
  </si>
  <si>
    <t>Пирожок печеный с яблоком</t>
  </si>
  <si>
    <t>Капуста тушеная с мясом</t>
  </si>
  <si>
    <t>Батон нарезной  c cыром</t>
  </si>
  <si>
    <t>Вареники ленивые с маслом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</si>
  <si>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</si>
  <si>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</si>
  <si>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</si>
  <si>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</si>
  <si>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</si>
  <si>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</si>
  <si>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</si>
  <si>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</si>
  <si>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Каша кукурузная(ячневая)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</si>
  <si>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</si>
  <si>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</si>
  <si>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</si>
  <si>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</si>
  <si>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</si>
  <si>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</si>
  <si>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</si>
  <si>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</si>
  <si>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</si>
  <si>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</si>
  <si>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</si>
  <si>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</si>
  <si>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</si>
  <si>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</si>
  <si>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</si>
  <si>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</si>
  <si>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</si>
  <si>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</si>
  <si>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</si>
  <si>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</si>
  <si>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</si>
  <si>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</si>
  <si>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</si>
  <si>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</si>
  <si>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</si>
  <si>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</si>
  <si>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</si>
  <si>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</si>
  <si>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</si>
  <si>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</si>
  <si>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</si>
  <si>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</si>
  <si>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</si>
  <si>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</si>
  <si>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</si>
  <si>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</si>
  <si>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</si>
  <si>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</si>
  <si>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</si>
  <si>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</si>
  <si>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</si>
  <si>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</si>
  <si>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</si>
  <si>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</si>
  <si>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</si>
  <si>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</si>
  <si>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</si>
  <si>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 вязкая на молоке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</si>
  <si>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</si>
  <si>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</si>
  <si>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</si>
  <si>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</si>
  <si>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</si>
  <si>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</si>
  <si>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>Пудинг творожный запеченный с молоч. слад.соусом</t>
  </si>
  <si>
    <t>Батон нарезной с  сыром</t>
  </si>
  <si>
    <t>20/8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</si>
  <si>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</si>
  <si>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</si>
  <si>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</si>
  <si>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</si>
  <si>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</si>
  <si>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сливоч. масло для смазки</t>
  </si>
  <si>
    <t>масса отварн. говядины</t>
  </si>
  <si>
    <t>Запеканка из печени с</t>
  </si>
  <si>
    <t>180/30</t>
  </si>
  <si>
    <t>рисом и соусом</t>
  </si>
  <si>
    <t>Запеканка  из печени с рисом и соусом</t>
  </si>
  <si>
    <t>яйцо для смазки</t>
  </si>
  <si>
    <t>масса готовой запеканки</t>
  </si>
  <si>
    <t>СОУС СМЕТАННЫЙ</t>
  </si>
  <si>
    <t>Бульон  из кур</t>
  </si>
  <si>
    <t xml:space="preserve">    </t>
  </si>
  <si>
    <t>курица</t>
  </si>
  <si>
    <t>зелень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</si>
  <si>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</si>
  <si>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</si>
  <si>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</si>
  <si>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</si>
  <si>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</si>
  <si>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</si>
  <si>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</si>
  <si>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</si>
  <si>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</si>
  <si>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</si>
  <si>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</si>
  <si>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>средний показатель  за 10 дней</t>
  </si>
  <si>
    <t xml:space="preserve">крупа </t>
  </si>
  <si>
    <t xml:space="preserve">Свекольник  с курицей со сметаной </t>
  </si>
  <si>
    <t>200/30/5</t>
  </si>
  <si>
    <t>Свекольник с курицей</t>
  </si>
  <si>
    <t>со сметаной</t>
  </si>
  <si>
    <t>200/30</t>
  </si>
  <si>
    <t>курица I категории</t>
  </si>
  <si>
    <t>с бобовыми с курицей</t>
  </si>
  <si>
    <t>с клецками ,курицей</t>
  </si>
  <si>
    <t>25/30</t>
  </si>
  <si>
    <t xml:space="preserve">Суп картофельный с клецками,курицей </t>
  </si>
  <si>
    <t>200/25/30</t>
  </si>
  <si>
    <t>Суп из овощей с курицей</t>
  </si>
  <si>
    <t>150/25</t>
  </si>
  <si>
    <t>150/25/5</t>
  </si>
  <si>
    <t>150/20/25</t>
  </si>
  <si>
    <t>Суп картофельный с бобовыми,курицей</t>
  </si>
  <si>
    <t>180/50</t>
  </si>
  <si>
    <t>15/15</t>
  </si>
  <si>
    <t>160/10</t>
  </si>
  <si>
    <t>80/60</t>
  </si>
  <si>
    <t>150/40</t>
  </si>
  <si>
    <t>масса тушеной рыбы</t>
  </si>
  <si>
    <t>160/30</t>
  </si>
  <si>
    <t>Запеканка картофельная</t>
  </si>
  <si>
    <t>Суп крестьянский с крупой и сметаной,мясом птицы</t>
  </si>
  <si>
    <t>200/10/30</t>
  </si>
  <si>
    <t>масса готового мяса</t>
  </si>
  <si>
    <t>СОУС СМЕТАННЫЙ:</t>
  </si>
  <si>
    <t>Борщ со свежей капусты с курицей и сметаной</t>
  </si>
  <si>
    <t>200/30/8</t>
  </si>
  <si>
    <t xml:space="preserve">Щи из свежей капусты с курицей, со сметаной </t>
  </si>
  <si>
    <t>с мясом птицы</t>
  </si>
  <si>
    <t>Борщ с капустой,курицей</t>
  </si>
  <si>
    <t xml:space="preserve"> с гренками,курицей</t>
  </si>
  <si>
    <t>200/20/30</t>
  </si>
  <si>
    <t>масса ролуфабриката</t>
  </si>
  <si>
    <t>сметаной,курицей</t>
  </si>
  <si>
    <t>Котлета мясная</t>
  </si>
  <si>
    <t>Шницель мясной</t>
  </si>
  <si>
    <t xml:space="preserve">   </t>
  </si>
  <si>
    <t>вермешель</t>
  </si>
  <si>
    <t>10/30</t>
  </si>
  <si>
    <t xml:space="preserve">     </t>
  </si>
  <si>
    <t>курага</t>
  </si>
  <si>
    <t>Кисель из свежих  ягод</t>
  </si>
  <si>
    <t>Картофель отварной в молоке</t>
  </si>
  <si>
    <t xml:space="preserve">Картофель отварной </t>
  </si>
  <si>
    <t>в молоке</t>
  </si>
  <si>
    <t xml:space="preserve">Котлета мясная </t>
  </si>
  <si>
    <t xml:space="preserve">Пирожок печеный </t>
  </si>
  <si>
    <t>с капустой</t>
  </si>
  <si>
    <t>Жаркое по- домашнему</t>
  </si>
  <si>
    <t>растительное  масло</t>
  </si>
  <si>
    <t>75/75</t>
  </si>
  <si>
    <t>с джемом</t>
  </si>
  <si>
    <t>140/20</t>
  </si>
  <si>
    <t>джем</t>
  </si>
  <si>
    <t>с молоком сгущенным</t>
  </si>
  <si>
    <t>молоко сгущенное</t>
  </si>
  <si>
    <t>Кофейный напиток  с молоком сгущенным</t>
  </si>
  <si>
    <t>с мясом сметанным</t>
  </si>
  <si>
    <t>замена на цел. молоко</t>
  </si>
  <si>
    <t>Кисломолочное изделие</t>
  </si>
  <si>
    <t>Пирожок печенный с капустой</t>
  </si>
  <si>
    <t>сок фруктовый</t>
  </si>
  <si>
    <t>Cок фруктовый</t>
  </si>
  <si>
    <t>0,6/44</t>
  </si>
  <si>
    <t>0,6/0,44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</si>
  <si>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</si>
  <si>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</si>
  <si>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</si>
  <si>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</si>
  <si>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</si>
  <si>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</si>
  <si>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</si>
  <si>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</si>
  <si>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</si>
  <si>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Суфле  творожное  с джемом</t>
  </si>
  <si>
    <t>Суфле творожное</t>
  </si>
  <si>
    <t>бульон</t>
  </si>
  <si>
    <t>Суп   из овощной с курицей</t>
  </si>
  <si>
    <t>(рис отварной,овощи тушеные)</t>
  </si>
  <si>
    <t>Суп крестьянский  с крупой</t>
  </si>
  <si>
    <t>130/10</t>
  </si>
  <si>
    <t>Яйцо вареное</t>
  </si>
  <si>
    <t>1шт</t>
  </si>
  <si>
    <t xml:space="preserve">яйцо </t>
  </si>
  <si>
    <t>180/7</t>
  </si>
  <si>
    <t xml:space="preserve">Батон нарезной  </t>
  </si>
  <si>
    <t>15/</t>
  </si>
  <si>
    <t>15/8</t>
  </si>
  <si>
    <t>25/12</t>
  </si>
  <si>
    <t>крахмал картофельный</t>
  </si>
  <si>
    <t>с соусом молочным</t>
  </si>
  <si>
    <t>на картоф.крахмале</t>
  </si>
  <si>
    <t>на карт.крахмале</t>
  </si>
  <si>
    <t xml:space="preserve">СОУС </t>
  </si>
  <si>
    <t>Шницель   из говядины с соусом молочным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</si>
  <si>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</si>
  <si>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</si>
  <si>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</si>
  <si>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</si>
  <si>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</si>
  <si>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</si>
  <si>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</si>
  <si>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</si>
  <si>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</si>
  <si>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</si>
  <si>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</si>
  <si>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</si>
  <si>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</si>
  <si>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</si>
  <si>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</si>
  <si>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3/8,5</t>
  </si>
  <si>
    <t>8/23</t>
  </si>
  <si>
    <t>2011г</t>
  </si>
  <si>
    <t>растит. масло для смазки</t>
  </si>
  <si>
    <t>картофелем</t>
  </si>
  <si>
    <t>150/8</t>
  </si>
  <si>
    <t>10</t>
  </si>
  <si>
    <t>200/10</t>
  </si>
  <si>
    <t>8</t>
  </si>
  <si>
    <t>Биточки рыбные</t>
  </si>
  <si>
    <t>Биточки рыбные с молочным  соусом</t>
  </si>
  <si>
    <t xml:space="preserve">итого за 10 дней </t>
  </si>
  <si>
    <t>65/75</t>
  </si>
  <si>
    <t>норма в день по СанПин</t>
  </si>
  <si>
    <t>Хлеб ржаной</t>
  </si>
  <si>
    <t>яйцо55,0</t>
  </si>
  <si>
    <t>Какао на молоке сгущеном</t>
  </si>
  <si>
    <t>Какао на  молоке сгущеном</t>
  </si>
  <si>
    <t>150/8/25</t>
  </si>
  <si>
    <t>и сметаной</t>
  </si>
  <si>
    <t>Ватрушка с джемом</t>
  </si>
  <si>
    <t>мясо I катег.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</si>
  <si>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</si>
  <si>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</si>
  <si>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</si>
  <si>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</si>
  <si>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</si>
  <si>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</si>
  <si>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</si>
  <si>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</si>
  <si>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</si>
  <si>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</si>
  <si>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</si>
  <si>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</si>
  <si>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</si>
  <si>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молочная продукция</t>
  </si>
  <si>
    <t>Салат из   свеклы  с соленым огурцом</t>
  </si>
  <si>
    <t>Котлеты рыбный с молочным соусом</t>
  </si>
  <si>
    <t>Запеканка картофельная с мясом,сметанным соусом</t>
  </si>
  <si>
    <t>Рыба тушеная в томате  с овощами</t>
  </si>
  <si>
    <t>картофель с 31.12-29.02</t>
  </si>
  <si>
    <t>сливочное  масло</t>
  </si>
  <si>
    <t>Печень говяжья по-</t>
  </si>
  <si>
    <t>строгоновски</t>
  </si>
  <si>
    <t>масса жареной печени</t>
  </si>
  <si>
    <t>130/30</t>
  </si>
  <si>
    <t>150/30</t>
  </si>
  <si>
    <t>Печень по строгоновски</t>
  </si>
  <si>
    <t xml:space="preserve"> МЕНЮ ПРИГОТОВЛЕННЫХ БЛЮД     МДОУ № 102   на   2023 ГОД</t>
  </si>
  <si>
    <t>СВОДНАЯ КАРТА ПИТАНИЯ   МДОУ № 102                                     2023 год</t>
  </si>
  <si>
    <t>Ведомость контроля за рационом питания                         2023 год брутто</t>
  </si>
  <si>
    <t>Ведомость контроля за рационом питания                         2023 год нетто</t>
  </si>
  <si>
    <t>Потребность в пищевых веществах,энергии,витаминах и миниральных веществах (суточная) 2023 год</t>
  </si>
  <si>
    <t>МАССА ПОРЦИЙ  ДЛЯ ДЕТЕЙ В ЗАВИСИМОСТИ ОТ ВОЗРАСТА             (В ГРАММАХ)    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</si>
</sst>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/>
    </xf>
    <xf numFmtId="0" fontId="17" fillId="33" borderId="13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177" fontId="1" fillId="0" borderId="0" xfId="0" applyNumberFormat="1" applyFont="1" applyAlignment="1">
      <alignment/>
    </xf>
    <xf numFmtId="177" fontId="24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0" fontId="14" fillId="33" borderId="13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7" fontId="25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14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25" fillId="33" borderId="17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2" fontId="1" fillId="33" borderId="13" xfId="0" applyNumberFormat="1" applyFont="1" applyFill="1" applyBorder="1" applyAlignment="1">
      <alignment horizontal="center"/>
    </xf>
    <xf numFmtId="177" fontId="1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77" fontId="17" fillId="33" borderId="13" xfId="0" applyNumberFormat="1" applyFont="1" applyFill="1" applyBorder="1" applyAlignment="1">
      <alignment/>
    </xf>
    <xf numFmtId="1" fontId="17" fillId="33" borderId="13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177" fontId="14" fillId="33" borderId="13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1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13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 horizontal="center"/>
    </xf>
    <xf numFmtId="177" fontId="14" fillId="33" borderId="13" xfId="0" applyNumberFormat="1" applyFont="1" applyFill="1" applyBorder="1" applyAlignment="1">
      <alignment/>
    </xf>
    <xf numFmtId="1" fontId="14" fillId="33" borderId="13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77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14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1" fillId="33" borderId="17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6" sqref="J16"/>
    </sheetView>
  </sheetViews>
  <sheetFormatPr defaultColWidth="8.75390625" defaultRowHeight="12.75"/>
  <cols>
    <col min="1" max="1" width="21.75390625" style="38" customWidth="1"/>
    <col min="2" max="3" width="5.75390625" style="38" customWidth="1"/>
    <col min="4" max="4" width="20.625" style="38" customWidth="1"/>
    <col min="5" max="5" width="6.125" style="38" customWidth="1"/>
    <col min="6" max="6" width="5.875" style="38" customWidth="1"/>
    <col min="7" max="7" width="6.25390625" style="38" customWidth="1"/>
    <col min="8" max="8" width="6.375" style="38" customWidth="1"/>
    <col min="9" max="12" width="5.75390625" style="38" customWidth="1"/>
    <col min="13" max="13" width="5.00390625" style="38" customWidth="1"/>
    <col min="14" max="17" width="5.75390625" style="38" customWidth="1"/>
    <col min="18" max="18" width="5.25390625" style="38" customWidth="1"/>
    <col min="19" max="19" width="7.375" style="38" customWidth="1"/>
    <col min="20" max="16384" width="8.75390625" style="38" customWidth="1"/>
  </cols>
  <sheetData>
    <row r="1" spans="1:19" ht="12.75">
      <c r="A1" s="152" t="s">
        <v>569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4"/>
    </row>
    <row r="2" spans="1:19" ht="20.25" customHeight="1">
      <c r="A2" s="87"/>
      <c r="B2" s="88"/>
      <c r="C2" s="88"/>
      <c r="D2" s="88"/>
      <c r="E2" s="88"/>
      <c r="F2" s="88"/>
      <c r="G2" s="88"/>
      <c r="H2" s="88"/>
      <c r="I2" s="148" t="s">
        <v>553</v>
      </c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1:142" ht="25.5" customHeight="1">
      <c r="A3" s="36" t="s">
        <v>0</v>
      </c>
      <c r="B3" s="164" t="s">
        <v>1</v>
      </c>
      <c r="C3" s="164"/>
      <c r="D3" s="164" t="s">
        <v>2</v>
      </c>
      <c r="E3" s="164" t="s">
        <v>86</v>
      </c>
      <c r="F3" s="164"/>
      <c r="G3" s="164" t="s">
        <v>55</v>
      </c>
      <c r="H3" s="164"/>
      <c r="I3" s="164" t="s">
        <v>86</v>
      </c>
      <c r="J3" s="164"/>
      <c r="K3" s="164"/>
      <c r="L3" s="164"/>
      <c r="M3" s="165" t="s">
        <v>187</v>
      </c>
      <c r="N3" s="164" t="s">
        <v>55</v>
      </c>
      <c r="O3" s="164"/>
      <c r="P3" s="164"/>
      <c r="Q3" s="164"/>
      <c r="R3" s="165" t="s">
        <v>187</v>
      </c>
      <c r="S3" s="165" t="s">
        <v>188</v>
      </c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</row>
    <row r="4" spans="1:142" ht="24" customHeight="1">
      <c r="A4" s="36"/>
      <c r="B4" s="208" t="s">
        <v>89</v>
      </c>
      <c r="C4" s="208" t="s">
        <v>54</v>
      </c>
      <c r="D4" s="164"/>
      <c r="E4" s="208" t="s">
        <v>3</v>
      </c>
      <c r="F4" s="208" t="s">
        <v>77</v>
      </c>
      <c r="G4" s="208" t="s">
        <v>3</v>
      </c>
      <c r="H4" s="208" t="s">
        <v>77</v>
      </c>
      <c r="I4" s="147" t="s">
        <v>4</v>
      </c>
      <c r="J4" s="147" t="s">
        <v>5</v>
      </c>
      <c r="K4" s="147" t="s">
        <v>6</v>
      </c>
      <c r="L4" s="147" t="s">
        <v>7</v>
      </c>
      <c r="M4" s="166"/>
      <c r="N4" s="147" t="s">
        <v>4</v>
      </c>
      <c r="O4" s="147" t="s">
        <v>5</v>
      </c>
      <c r="P4" s="147" t="s">
        <v>6</v>
      </c>
      <c r="Q4" s="147" t="s">
        <v>7</v>
      </c>
      <c r="R4" s="166"/>
      <c r="S4" s="166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</row>
    <row r="5" spans="1:142" ht="12.7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</row>
    <row r="6" spans="1:142" ht="12.75">
      <c r="A6" s="152" t="s">
        <v>546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</row>
    <row r="7" spans="1:142" ht="12.75">
      <c r="A7" s="152" t="s">
        <v>189</v>
      </c>
      <c r="B7" s="153"/>
      <c r="C7" s="153"/>
      <c r="D7" s="15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1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</row>
    <row r="8" spans="1:142" ht="12.75">
      <c r="A8" s="8" t="s">
        <v>90</v>
      </c>
      <c r="B8" s="16">
        <v>50</v>
      </c>
      <c r="C8" s="16">
        <v>50</v>
      </c>
      <c r="D8" s="8" t="s">
        <v>318</v>
      </c>
      <c r="E8" s="37">
        <v>42.3</v>
      </c>
      <c r="F8" s="16">
        <v>32.5</v>
      </c>
      <c r="G8" s="37">
        <v>42.3</v>
      </c>
      <c r="H8" s="16">
        <v>32.5</v>
      </c>
      <c r="I8" s="84">
        <v>4.3</v>
      </c>
      <c r="J8" s="84">
        <v>6.7</v>
      </c>
      <c r="K8" s="84">
        <v>1.15</v>
      </c>
      <c r="L8" s="84">
        <v>81</v>
      </c>
      <c r="M8" s="84">
        <v>0.15</v>
      </c>
      <c r="N8" s="84">
        <v>4.3</v>
      </c>
      <c r="O8" s="84">
        <v>6.7</v>
      </c>
      <c r="P8" s="84">
        <v>1.15</v>
      </c>
      <c r="Q8" s="84">
        <v>81</v>
      </c>
      <c r="R8" s="84">
        <v>0.15</v>
      </c>
      <c r="S8" s="90">
        <v>307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</row>
    <row r="9" spans="1:142" ht="12.75">
      <c r="A9" s="33"/>
      <c r="B9" s="16"/>
      <c r="C9" s="16"/>
      <c r="D9" s="8" t="s">
        <v>109</v>
      </c>
      <c r="E9" s="37">
        <v>20</v>
      </c>
      <c r="F9" s="16">
        <v>20</v>
      </c>
      <c r="G9" s="37">
        <v>20</v>
      </c>
      <c r="H9" s="16">
        <v>20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90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</row>
    <row r="10" spans="1:142" ht="12.75">
      <c r="A10" s="33"/>
      <c r="B10" s="16"/>
      <c r="C10" s="16"/>
      <c r="D10" s="8" t="s">
        <v>40</v>
      </c>
      <c r="E10" s="37">
        <v>1.5</v>
      </c>
      <c r="F10" s="16">
        <v>1.5</v>
      </c>
      <c r="G10" s="37">
        <v>1.5</v>
      </c>
      <c r="H10" s="16">
        <v>1.5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90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</row>
    <row r="11" spans="1:142" ht="12.75">
      <c r="A11" s="8" t="s">
        <v>278</v>
      </c>
      <c r="B11" s="16">
        <v>120</v>
      </c>
      <c r="C11" s="16">
        <v>150</v>
      </c>
      <c r="D11" s="8" t="s">
        <v>11</v>
      </c>
      <c r="E11" s="8">
        <v>80</v>
      </c>
      <c r="F11" s="8">
        <v>80</v>
      </c>
      <c r="G11" s="8">
        <v>100</v>
      </c>
      <c r="H11" s="8">
        <v>100</v>
      </c>
      <c r="I11" s="85">
        <v>4.7</v>
      </c>
      <c r="J11" s="85">
        <v>4.9</v>
      </c>
      <c r="K11" s="85">
        <v>21</v>
      </c>
      <c r="L11" s="85">
        <v>158</v>
      </c>
      <c r="M11" s="85">
        <v>0.5</v>
      </c>
      <c r="N11" s="85">
        <v>5.2</v>
      </c>
      <c r="O11" s="85">
        <v>5.3</v>
      </c>
      <c r="P11" s="85">
        <v>22.8</v>
      </c>
      <c r="Q11" s="85">
        <v>171</v>
      </c>
      <c r="R11" s="85">
        <v>0.6</v>
      </c>
      <c r="S11" s="91">
        <v>86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</row>
    <row r="12" spans="1:142" ht="12.75">
      <c r="A12" s="8" t="s">
        <v>367</v>
      </c>
      <c r="B12" s="16"/>
      <c r="C12" s="16"/>
      <c r="D12" s="8" t="s">
        <v>236</v>
      </c>
      <c r="E12" s="8">
        <v>17</v>
      </c>
      <c r="F12" s="8">
        <v>17</v>
      </c>
      <c r="G12" s="8">
        <v>18</v>
      </c>
      <c r="H12" s="8">
        <v>18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91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</row>
    <row r="13" spans="1:142" ht="12.75">
      <c r="A13" s="8"/>
      <c r="B13" s="16"/>
      <c r="C13" s="16"/>
      <c r="D13" s="8" t="s">
        <v>195</v>
      </c>
      <c r="E13" s="8">
        <v>3.5</v>
      </c>
      <c r="F13" s="8">
        <v>3.5</v>
      </c>
      <c r="G13" s="8">
        <v>4</v>
      </c>
      <c r="H13" s="8">
        <v>4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91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</row>
    <row r="14" spans="1:142" ht="12.75">
      <c r="A14" s="8"/>
      <c r="B14" s="16"/>
      <c r="C14" s="16"/>
      <c r="D14" s="8" t="s">
        <v>13</v>
      </c>
      <c r="E14" s="8">
        <v>3.5</v>
      </c>
      <c r="F14" s="8">
        <v>3.5</v>
      </c>
      <c r="G14" s="8">
        <v>4</v>
      </c>
      <c r="H14" s="8">
        <v>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1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</row>
    <row r="15" spans="1:142" ht="12.75">
      <c r="A15" s="8"/>
      <c r="B15" s="16"/>
      <c r="C15" s="16"/>
      <c r="D15" s="8" t="s">
        <v>12</v>
      </c>
      <c r="E15" s="8">
        <v>15</v>
      </c>
      <c r="F15" s="8">
        <v>15</v>
      </c>
      <c r="G15" s="8">
        <v>23</v>
      </c>
      <c r="H15" s="8">
        <v>23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1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</row>
    <row r="16" spans="1:142" ht="12.75">
      <c r="A16" s="11" t="s">
        <v>65</v>
      </c>
      <c r="B16" s="16">
        <v>150</v>
      </c>
      <c r="C16" s="16">
        <v>200</v>
      </c>
      <c r="D16" s="11" t="s">
        <v>35</v>
      </c>
      <c r="E16" s="16">
        <v>0.4</v>
      </c>
      <c r="F16" s="16">
        <v>0.4</v>
      </c>
      <c r="G16" s="16">
        <v>0.5</v>
      </c>
      <c r="H16" s="16">
        <v>0.5</v>
      </c>
      <c r="I16" s="85">
        <v>1.1</v>
      </c>
      <c r="J16" s="85">
        <v>0.97</v>
      </c>
      <c r="K16" s="85">
        <v>13.1</v>
      </c>
      <c r="L16" s="85">
        <v>65</v>
      </c>
      <c r="M16" s="85">
        <v>0.97</v>
      </c>
      <c r="N16" s="85">
        <v>1.5</v>
      </c>
      <c r="O16" s="85">
        <v>1.3</v>
      </c>
      <c r="P16" s="85">
        <v>17.4</v>
      </c>
      <c r="Q16" s="85">
        <v>87</v>
      </c>
      <c r="R16" s="84">
        <v>1.3</v>
      </c>
      <c r="S16" s="90">
        <v>507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</row>
    <row r="17" spans="1:142" ht="12.75">
      <c r="A17" s="11"/>
      <c r="B17" s="16"/>
      <c r="C17" s="16"/>
      <c r="D17" s="11" t="s">
        <v>13</v>
      </c>
      <c r="E17" s="16">
        <v>8</v>
      </c>
      <c r="F17" s="16">
        <v>8</v>
      </c>
      <c r="G17" s="16">
        <v>11</v>
      </c>
      <c r="H17" s="16">
        <v>11</v>
      </c>
      <c r="I17" s="85"/>
      <c r="J17" s="85"/>
      <c r="K17" s="85"/>
      <c r="L17" s="85"/>
      <c r="M17" s="85"/>
      <c r="N17" s="85"/>
      <c r="O17" s="85"/>
      <c r="P17" s="85"/>
      <c r="Q17" s="85"/>
      <c r="R17" s="84"/>
      <c r="S17" s="90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</row>
    <row r="18" spans="1:142" ht="12.75">
      <c r="A18" s="11"/>
      <c r="B18" s="16"/>
      <c r="C18" s="16"/>
      <c r="D18" s="11" t="s">
        <v>11</v>
      </c>
      <c r="E18" s="16">
        <v>40</v>
      </c>
      <c r="F18" s="16">
        <v>40</v>
      </c>
      <c r="G18" s="16">
        <v>50</v>
      </c>
      <c r="H18" s="16">
        <v>50</v>
      </c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0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</row>
    <row r="19" spans="1:19" ht="12.75">
      <c r="A19" s="11"/>
      <c r="B19" s="16"/>
      <c r="C19" s="16"/>
      <c r="D19" s="11" t="s">
        <v>53</v>
      </c>
      <c r="E19" s="16">
        <v>94</v>
      </c>
      <c r="F19" s="16">
        <v>94</v>
      </c>
      <c r="G19" s="16">
        <v>125</v>
      </c>
      <c r="H19" s="16">
        <v>125</v>
      </c>
      <c r="I19" s="85"/>
      <c r="J19" s="85"/>
      <c r="K19" s="85"/>
      <c r="L19" s="85"/>
      <c r="M19" s="85"/>
      <c r="N19" s="85"/>
      <c r="O19" s="85"/>
      <c r="P19" s="85"/>
      <c r="Q19" s="85"/>
      <c r="R19" s="84"/>
      <c r="S19" s="90"/>
    </row>
    <row r="20" spans="1:19" ht="12.75">
      <c r="A20" s="8" t="s">
        <v>295</v>
      </c>
      <c r="B20" s="34" t="s">
        <v>93</v>
      </c>
      <c r="C20" s="34" t="s">
        <v>147</v>
      </c>
      <c r="D20" s="8" t="s">
        <v>296</v>
      </c>
      <c r="E20" s="16">
        <v>20</v>
      </c>
      <c r="F20" s="16">
        <v>20</v>
      </c>
      <c r="G20" s="16">
        <v>25</v>
      </c>
      <c r="H20" s="16">
        <v>25</v>
      </c>
      <c r="I20" s="85">
        <v>1.5</v>
      </c>
      <c r="J20" s="85">
        <v>0.56</v>
      </c>
      <c r="K20" s="85">
        <v>10.2</v>
      </c>
      <c r="L20" s="85">
        <v>52</v>
      </c>
      <c r="M20" s="84">
        <v>0</v>
      </c>
      <c r="N20" s="85">
        <v>1.9</v>
      </c>
      <c r="O20" s="85">
        <v>0.71</v>
      </c>
      <c r="P20" s="85">
        <v>12.8</v>
      </c>
      <c r="Q20" s="85">
        <v>65</v>
      </c>
      <c r="R20" s="84">
        <v>0</v>
      </c>
      <c r="S20" s="90">
        <v>117</v>
      </c>
    </row>
    <row r="21" spans="1:19" ht="12.75">
      <c r="A21" s="8" t="s">
        <v>101</v>
      </c>
      <c r="B21" s="8"/>
      <c r="C21" s="8"/>
      <c r="D21" s="8" t="s">
        <v>40</v>
      </c>
      <c r="E21" s="16">
        <v>5</v>
      </c>
      <c r="F21" s="16">
        <v>5</v>
      </c>
      <c r="G21" s="16">
        <v>5</v>
      </c>
      <c r="H21" s="16">
        <v>5</v>
      </c>
      <c r="I21" s="85">
        <v>0.025</v>
      </c>
      <c r="J21" s="85">
        <v>4.1</v>
      </c>
      <c r="K21" s="85">
        <v>0.04</v>
      </c>
      <c r="L21" s="85">
        <v>37</v>
      </c>
      <c r="M21" s="85">
        <v>0</v>
      </c>
      <c r="N21" s="85">
        <v>0.025</v>
      </c>
      <c r="O21" s="85">
        <v>4.1</v>
      </c>
      <c r="P21" s="85">
        <v>0.04</v>
      </c>
      <c r="Q21" s="85">
        <v>37</v>
      </c>
      <c r="R21" s="84">
        <v>0</v>
      </c>
      <c r="S21" s="90">
        <v>111</v>
      </c>
    </row>
    <row r="22" spans="1:19" ht="12.75">
      <c r="A22" s="150" t="s">
        <v>14</v>
      </c>
      <c r="B22" s="151"/>
      <c r="C22" s="151"/>
      <c r="D22" s="151"/>
      <c r="E22" s="151"/>
      <c r="F22" s="151"/>
      <c r="G22" s="151"/>
      <c r="H22" s="160"/>
      <c r="I22" s="92">
        <f aca="true" t="shared" si="0" ref="I22:R22">SUM(I8:I21)</f>
        <v>11.625</v>
      </c>
      <c r="J22" s="92">
        <f t="shared" si="0"/>
        <v>17.230000000000004</v>
      </c>
      <c r="K22" s="92">
        <f t="shared" si="0"/>
        <v>45.49</v>
      </c>
      <c r="L22" s="92">
        <f t="shared" si="0"/>
        <v>393</v>
      </c>
      <c r="M22" s="92">
        <f t="shared" si="0"/>
        <v>1.62</v>
      </c>
      <c r="N22" s="92">
        <f t="shared" si="0"/>
        <v>12.925</v>
      </c>
      <c r="O22" s="92">
        <f t="shared" si="0"/>
        <v>18.11</v>
      </c>
      <c r="P22" s="92">
        <f t="shared" si="0"/>
        <v>54.18999999999999</v>
      </c>
      <c r="Q22" s="92">
        <f t="shared" si="0"/>
        <v>441</v>
      </c>
      <c r="R22" s="92">
        <f t="shared" si="0"/>
        <v>2.05</v>
      </c>
      <c r="S22" s="90"/>
    </row>
    <row r="23" spans="1:142" ht="12.75">
      <c r="A23" s="155" t="s">
        <v>56</v>
      </c>
      <c r="B23" s="155"/>
      <c r="C23" s="155"/>
      <c r="D23" s="155"/>
      <c r="E23" s="93"/>
      <c r="F23" s="93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5"/>
      <c r="S23" s="90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</row>
    <row r="24" spans="1:142" s="12" customFormat="1" ht="12.75">
      <c r="A24" s="11" t="s">
        <v>190</v>
      </c>
      <c r="B24" s="64">
        <v>100</v>
      </c>
      <c r="C24" s="64">
        <v>100</v>
      </c>
      <c r="D24" s="8" t="s">
        <v>42</v>
      </c>
      <c r="E24" s="8">
        <v>100</v>
      </c>
      <c r="F24" s="8">
        <v>100</v>
      </c>
      <c r="G24" s="8">
        <v>100</v>
      </c>
      <c r="H24" s="8">
        <v>100</v>
      </c>
      <c r="I24" s="96">
        <v>0.5</v>
      </c>
      <c r="J24" s="96">
        <v>0</v>
      </c>
      <c r="K24" s="96">
        <v>10.1</v>
      </c>
      <c r="L24" s="96">
        <v>46</v>
      </c>
      <c r="M24" s="96">
        <v>4</v>
      </c>
      <c r="N24" s="96">
        <v>0.5</v>
      </c>
      <c r="O24" s="96">
        <v>0</v>
      </c>
      <c r="P24" s="96">
        <v>10.1</v>
      </c>
      <c r="Q24" s="96">
        <v>46</v>
      </c>
      <c r="R24" s="96">
        <v>4</v>
      </c>
      <c r="S24" s="90">
        <v>537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</row>
    <row r="25" spans="1:142" ht="12.75">
      <c r="A25" s="150" t="s">
        <v>57</v>
      </c>
      <c r="B25" s="151"/>
      <c r="C25" s="151"/>
      <c r="D25" s="151"/>
      <c r="E25" s="151"/>
      <c r="F25" s="151"/>
      <c r="G25" s="151"/>
      <c r="H25" s="160"/>
      <c r="I25" s="10">
        <f aca="true" t="shared" si="1" ref="I25:R25">I24</f>
        <v>0.5</v>
      </c>
      <c r="J25" s="10">
        <f t="shared" si="1"/>
        <v>0</v>
      </c>
      <c r="K25" s="10">
        <f t="shared" si="1"/>
        <v>10.1</v>
      </c>
      <c r="L25" s="10">
        <f t="shared" si="1"/>
        <v>46</v>
      </c>
      <c r="M25" s="10">
        <f t="shared" si="1"/>
        <v>4</v>
      </c>
      <c r="N25" s="10">
        <f t="shared" si="1"/>
        <v>0.5</v>
      </c>
      <c r="O25" s="10">
        <f t="shared" si="1"/>
        <v>0</v>
      </c>
      <c r="P25" s="10">
        <f t="shared" si="1"/>
        <v>10.1</v>
      </c>
      <c r="Q25" s="10">
        <f t="shared" si="1"/>
        <v>46</v>
      </c>
      <c r="R25" s="10">
        <f t="shared" si="1"/>
        <v>4</v>
      </c>
      <c r="S25" s="90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</row>
    <row r="26" spans="1:142" ht="12.75">
      <c r="A26" s="155" t="s">
        <v>15</v>
      </c>
      <c r="B26" s="155"/>
      <c r="C26" s="155"/>
      <c r="D26" s="155"/>
      <c r="E26" s="8"/>
      <c r="F26" s="8"/>
      <c r="G26" s="8"/>
      <c r="H26" s="8"/>
      <c r="I26" s="8"/>
      <c r="J26" s="94"/>
      <c r="K26" s="94"/>
      <c r="L26" s="94"/>
      <c r="M26" s="94"/>
      <c r="N26" s="94"/>
      <c r="O26" s="94"/>
      <c r="P26" s="94"/>
      <c r="Q26" s="94"/>
      <c r="R26" s="95"/>
      <c r="S26" s="90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</row>
    <row r="27" spans="1:142" ht="12.75">
      <c r="A27" s="12" t="s">
        <v>509</v>
      </c>
      <c r="B27" s="8">
        <v>60</v>
      </c>
      <c r="C27" s="8">
        <v>70</v>
      </c>
      <c r="D27" s="8" t="s">
        <v>17</v>
      </c>
      <c r="E27" s="16">
        <v>55.8</v>
      </c>
      <c r="F27" s="16">
        <v>44.4</v>
      </c>
      <c r="G27" s="16">
        <v>65.1</v>
      </c>
      <c r="H27" s="16">
        <v>52</v>
      </c>
      <c r="I27" s="85">
        <v>0.6</v>
      </c>
      <c r="J27" s="85">
        <v>5.2</v>
      </c>
      <c r="K27" s="85">
        <v>3.2</v>
      </c>
      <c r="L27" s="85">
        <v>62</v>
      </c>
      <c r="M27" s="85">
        <v>2.7</v>
      </c>
      <c r="N27" s="85">
        <v>0.72</v>
      </c>
      <c r="O27" s="85">
        <v>6.24</v>
      </c>
      <c r="P27" s="85">
        <v>3.9</v>
      </c>
      <c r="Q27" s="85">
        <v>74</v>
      </c>
      <c r="R27" s="85">
        <v>3.3</v>
      </c>
      <c r="S27" s="90">
        <v>53</v>
      </c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</row>
    <row r="28" spans="1:142" ht="12.75">
      <c r="A28" s="12" t="s">
        <v>510</v>
      </c>
      <c r="B28" s="8"/>
      <c r="C28" s="8"/>
      <c r="D28" s="8" t="s">
        <v>511</v>
      </c>
      <c r="E28" s="16">
        <v>15</v>
      </c>
      <c r="F28" s="16">
        <v>12</v>
      </c>
      <c r="G28" s="16">
        <v>15</v>
      </c>
      <c r="H28" s="16">
        <v>12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90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</row>
    <row r="29" spans="1:142" ht="12.75">
      <c r="A29" s="12"/>
      <c r="B29" s="8"/>
      <c r="C29" s="8"/>
      <c r="D29" s="8" t="s">
        <v>60</v>
      </c>
      <c r="E29" s="16">
        <v>4.5</v>
      </c>
      <c r="F29" s="16">
        <v>4.5</v>
      </c>
      <c r="G29" s="16">
        <v>5.5</v>
      </c>
      <c r="H29" s="16">
        <v>5.5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90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</row>
    <row r="30" spans="1:142" ht="12.75">
      <c r="A30" s="12" t="s">
        <v>158</v>
      </c>
      <c r="B30" s="8" t="s">
        <v>420</v>
      </c>
      <c r="C30" s="8" t="s">
        <v>412</v>
      </c>
      <c r="D30" s="8" t="s">
        <v>321</v>
      </c>
      <c r="E30" s="16">
        <v>66.6</v>
      </c>
      <c r="F30" s="16">
        <v>50</v>
      </c>
      <c r="G30" s="16">
        <v>106.6</v>
      </c>
      <c r="H30" s="16">
        <v>80</v>
      </c>
      <c r="I30" s="85">
        <v>1.32</v>
      </c>
      <c r="J30" s="85">
        <v>1.77</v>
      </c>
      <c r="K30" s="85">
        <v>8.8</v>
      </c>
      <c r="L30" s="85">
        <v>56</v>
      </c>
      <c r="M30" s="85">
        <v>6.6</v>
      </c>
      <c r="N30" s="85">
        <v>1.76</v>
      </c>
      <c r="O30" s="85">
        <v>2.36</v>
      </c>
      <c r="P30" s="85">
        <v>11.76</v>
      </c>
      <c r="Q30" s="85">
        <v>75</v>
      </c>
      <c r="R30" s="85">
        <v>11</v>
      </c>
      <c r="S30" s="90">
        <v>154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</row>
    <row r="31" spans="1:142" ht="12.75">
      <c r="A31" s="12" t="s">
        <v>159</v>
      </c>
      <c r="B31" s="8"/>
      <c r="C31" s="8"/>
      <c r="D31" s="8" t="s">
        <v>322</v>
      </c>
      <c r="E31" s="16">
        <v>71.6</v>
      </c>
      <c r="F31" s="16">
        <v>50</v>
      </c>
      <c r="G31" s="16">
        <v>114.3</v>
      </c>
      <c r="H31" s="16">
        <v>80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90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</row>
    <row r="32" spans="1:142" ht="12.75">
      <c r="A32" s="12"/>
      <c r="B32" s="8"/>
      <c r="C32" s="8"/>
      <c r="D32" s="8" t="s">
        <v>323</v>
      </c>
      <c r="E32" s="16">
        <v>77</v>
      </c>
      <c r="F32" s="16">
        <v>50</v>
      </c>
      <c r="G32" s="16">
        <v>122.9</v>
      </c>
      <c r="H32" s="16">
        <v>80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90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</row>
    <row r="33" spans="1:142" ht="12.75">
      <c r="A33" s="12"/>
      <c r="B33" s="8"/>
      <c r="C33" s="8"/>
      <c r="D33" s="8" t="s">
        <v>324</v>
      </c>
      <c r="E33" s="16">
        <v>83.3</v>
      </c>
      <c r="F33" s="16">
        <v>50</v>
      </c>
      <c r="G33" s="16">
        <v>133.8</v>
      </c>
      <c r="H33" s="16">
        <v>80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90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</row>
    <row r="34" spans="1:142" ht="12.75">
      <c r="A34" s="12"/>
      <c r="B34" s="8"/>
      <c r="C34" s="8"/>
      <c r="D34" s="8" t="s">
        <v>16</v>
      </c>
      <c r="E34" s="16">
        <v>7.5</v>
      </c>
      <c r="F34" s="16">
        <v>6</v>
      </c>
      <c r="G34" s="16">
        <v>10</v>
      </c>
      <c r="H34" s="16">
        <v>8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90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</row>
    <row r="35" spans="1:142" ht="12.75">
      <c r="A35" s="12"/>
      <c r="B35" s="8"/>
      <c r="C35" s="8"/>
      <c r="D35" s="8" t="s">
        <v>18</v>
      </c>
      <c r="E35" s="16">
        <v>7.2</v>
      </c>
      <c r="F35" s="16">
        <v>6</v>
      </c>
      <c r="G35" s="16">
        <v>9.6</v>
      </c>
      <c r="H35" s="16">
        <v>8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90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</row>
    <row r="36" spans="1:142" ht="12.75">
      <c r="A36" s="12"/>
      <c r="B36" s="8"/>
      <c r="C36" s="8"/>
      <c r="D36" s="8" t="s">
        <v>43</v>
      </c>
      <c r="E36" s="16">
        <v>1.5</v>
      </c>
      <c r="F36" s="16">
        <v>1.5</v>
      </c>
      <c r="G36" s="16">
        <v>2</v>
      </c>
      <c r="H36" s="16">
        <v>2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90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</row>
    <row r="37" spans="1:142" ht="12.75">
      <c r="A37" s="12"/>
      <c r="B37" s="8"/>
      <c r="C37" s="8"/>
      <c r="D37" s="8" t="s">
        <v>487</v>
      </c>
      <c r="E37" s="16"/>
      <c r="F37" s="16">
        <v>105</v>
      </c>
      <c r="G37" s="16"/>
      <c r="H37" s="16">
        <v>140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90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</row>
    <row r="38" spans="1:142" ht="12.75">
      <c r="A38" s="12"/>
      <c r="B38" s="8"/>
      <c r="C38" s="8"/>
      <c r="D38" s="10" t="s">
        <v>160</v>
      </c>
      <c r="E38" s="16"/>
      <c r="F38" s="97">
        <v>25</v>
      </c>
      <c r="G38" s="97"/>
      <c r="H38" s="97">
        <v>30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31">
        <v>175</v>
      </c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</row>
    <row r="39" spans="1:142" ht="12.75">
      <c r="A39" s="12"/>
      <c r="B39" s="8"/>
      <c r="C39" s="8"/>
      <c r="D39" s="8" t="s">
        <v>161</v>
      </c>
      <c r="E39" s="16">
        <v>38.8</v>
      </c>
      <c r="F39" s="16">
        <v>28.5</v>
      </c>
      <c r="G39" s="16">
        <v>46.5</v>
      </c>
      <c r="H39" s="16">
        <v>34.2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31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</row>
    <row r="40" spans="1:142" ht="12.75">
      <c r="A40" s="12"/>
      <c r="B40" s="8"/>
      <c r="C40" s="8"/>
      <c r="D40" s="8" t="s">
        <v>18</v>
      </c>
      <c r="E40" s="16">
        <v>3</v>
      </c>
      <c r="F40" s="16">
        <v>2.5</v>
      </c>
      <c r="G40" s="16">
        <v>3.6</v>
      </c>
      <c r="H40" s="16">
        <v>3</v>
      </c>
      <c r="I40" s="71"/>
      <c r="J40" s="71"/>
      <c r="K40" s="71"/>
      <c r="L40" s="71"/>
      <c r="M40" s="71"/>
      <c r="N40" s="71"/>
      <c r="O40" s="71"/>
      <c r="P40" s="71"/>
      <c r="Q40" s="71"/>
      <c r="R40" s="11"/>
      <c r="S40" s="31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</row>
    <row r="41" spans="1:142" ht="12.75">
      <c r="A41" s="12"/>
      <c r="B41" s="8"/>
      <c r="C41" s="8"/>
      <c r="D41" s="8" t="s">
        <v>10</v>
      </c>
      <c r="E41" s="16">
        <v>2.4</v>
      </c>
      <c r="F41" s="16">
        <v>2</v>
      </c>
      <c r="G41" s="16">
        <v>2.9</v>
      </c>
      <c r="H41" s="16">
        <v>2.3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31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</row>
    <row r="42" spans="1:142" ht="12.75">
      <c r="A42" s="11" t="s">
        <v>264</v>
      </c>
      <c r="B42" s="11" t="s">
        <v>150</v>
      </c>
      <c r="C42" s="11" t="s">
        <v>120</v>
      </c>
      <c r="D42" s="11" t="s">
        <v>156</v>
      </c>
      <c r="E42" s="16">
        <v>56</v>
      </c>
      <c r="F42" s="16">
        <v>53</v>
      </c>
      <c r="G42" s="16">
        <v>65.1</v>
      </c>
      <c r="H42" s="16">
        <v>62</v>
      </c>
      <c r="I42" s="85">
        <v>8.34</v>
      </c>
      <c r="J42" s="85">
        <v>1.26</v>
      </c>
      <c r="K42" s="85">
        <v>5.76</v>
      </c>
      <c r="L42" s="85">
        <v>67</v>
      </c>
      <c r="M42" s="85">
        <v>0.24</v>
      </c>
      <c r="N42" s="85">
        <v>9.73</v>
      </c>
      <c r="O42" s="85">
        <v>1.47</v>
      </c>
      <c r="P42" s="85">
        <v>6.72</v>
      </c>
      <c r="Q42" s="85">
        <v>79</v>
      </c>
      <c r="R42" s="85">
        <v>0.28</v>
      </c>
      <c r="S42" s="31">
        <v>351</v>
      </c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</row>
    <row r="43" spans="1:142" ht="12.75">
      <c r="A43" s="11" t="s">
        <v>237</v>
      </c>
      <c r="B43" s="11"/>
      <c r="C43" s="11"/>
      <c r="D43" s="11" t="s">
        <v>33</v>
      </c>
      <c r="E43" s="16">
        <v>11</v>
      </c>
      <c r="F43" s="16">
        <v>11</v>
      </c>
      <c r="G43" s="16">
        <v>13</v>
      </c>
      <c r="H43" s="16">
        <v>13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40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</row>
    <row r="44" spans="1:142" ht="12.75">
      <c r="A44" s="33"/>
      <c r="B44" s="11"/>
      <c r="C44" s="11"/>
      <c r="D44" s="11" t="s">
        <v>11</v>
      </c>
      <c r="E44" s="16">
        <v>8</v>
      </c>
      <c r="F44" s="16">
        <v>8</v>
      </c>
      <c r="G44" s="16">
        <v>10</v>
      </c>
      <c r="H44" s="16">
        <v>10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40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</row>
    <row r="45" spans="1:142" ht="12.75">
      <c r="A45" s="33"/>
      <c r="B45" s="11"/>
      <c r="C45" s="11"/>
      <c r="D45" s="11" t="s">
        <v>318</v>
      </c>
      <c r="E45" s="16">
        <v>4.5</v>
      </c>
      <c r="F45" s="16">
        <v>3.2</v>
      </c>
      <c r="G45" s="16">
        <v>4.8</v>
      </c>
      <c r="H45" s="16">
        <v>3.5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40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</row>
    <row r="46" spans="1:142" ht="12.75">
      <c r="A46" s="33"/>
      <c r="B46" s="11"/>
      <c r="C46" s="11"/>
      <c r="D46" s="11" t="s">
        <v>40</v>
      </c>
      <c r="E46" s="16">
        <v>0.6</v>
      </c>
      <c r="F46" s="16">
        <v>0.6</v>
      </c>
      <c r="G46" s="16">
        <v>0.7</v>
      </c>
      <c r="H46" s="16">
        <v>0.7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40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</row>
    <row r="47" spans="1:142" ht="12.75">
      <c r="A47" s="33"/>
      <c r="B47" s="11"/>
      <c r="C47" s="11"/>
      <c r="D47" s="44" t="s">
        <v>69</v>
      </c>
      <c r="E47" s="8"/>
      <c r="F47" s="10">
        <v>50</v>
      </c>
      <c r="G47" s="10"/>
      <c r="H47" s="10">
        <v>50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31">
        <v>445</v>
      </c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</row>
    <row r="48" spans="1:142" ht="12.75">
      <c r="A48" s="33"/>
      <c r="B48" s="11"/>
      <c r="C48" s="11"/>
      <c r="D48" s="8" t="s">
        <v>11</v>
      </c>
      <c r="E48" s="8">
        <v>37.5</v>
      </c>
      <c r="F48" s="8">
        <v>37.5</v>
      </c>
      <c r="G48" s="8">
        <v>37.5</v>
      </c>
      <c r="H48" s="8">
        <v>37.5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1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</row>
    <row r="49" spans="1:142" ht="12.75">
      <c r="A49" s="33"/>
      <c r="B49" s="11"/>
      <c r="C49" s="11"/>
      <c r="D49" s="8" t="s">
        <v>53</v>
      </c>
      <c r="E49" s="8">
        <v>12.5</v>
      </c>
      <c r="F49" s="8">
        <v>12.5</v>
      </c>
      <c r="G49" s="8">
        <v>12.5</v>
      </c>
      <c r="H49" s="8">
        <v>12.5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1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</row>
    <row r="50" spans="1:142" ht="12.75">
      <c r="A50" s="33"/>
      <c r="B50" s="11"/>
      <c r="C50" s="11"/>
      <c r="D50" s="8" t="s">
        <v>61</v>
      </c>
      <c r="E50" s="8">
        <v>2.5</v>
      </c>
      <c r="F50" s="8">
        <v>2.5</v>
      </c>
      <c r="G50" s="8">
        <v>2.5</v>
      </c>
      <c r="H50" s="8">
        <v>2.5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12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</row>
    <row r="51" spans="1:142" ht="12.75">
      <c r="A51" s="33"/>
      <c r="B51" s="11"/>
      <c r="C51" s="11"/>
      <c r="D51" s="8" t="s">
        <v>195</v>
      </c>
      <c r="E51" s="8">
        <v>2.5</v>
      </c>
      <c r="F51" s="8">
        <v>2.5</v>
      </c>
      <c r="G51" s="8">
        <v>2.5</v>
      </c>
      <c r="H51" s="8">
        <v>2.5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12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</row>
    <row r="52" spans="1:142" ht="12.75">
      <c r="A52" s="12" t="s">
        <v>108</v>
      </c>
      <c r="B52" s="8" t="s">
        <v>533</v>
      </c>
      <c r="C52" s="8" t="s">
        <v>461</v>
      </c>
      <c r="D52" s="40" t="s">
        <v>216</v>
      </c>
      <c r="E52" s="8"/>
      <c r="F52" s="8">
        <v>65</v>
      </c>
      <c r="G52" s="8"/>
      <c r="H52" s="8">
        <v>75</v>
      </c>
      <c r="I52" s="85">
        <v>2.68</v>
      </c>
      <c r="J52" s="85">
        <v>4.94</v>
      </c>
      <c r="K52" s="85">
        <v>27.6</v>
      </c>
      <c r="L52" s="85">
        <v>93</v>
      </c>
      <c r="M52" s="85">
        <v>13.2</v>
      </c>
      <c r="N52" s="85">
        <v>3.09</v>
      </c>
      <c r="O52" s="85">
        <v>5.7</v>
      </c>
      <c r="P52" s="85">
        <v>31.8</v>
      </c>
      <c r="Q52" s="85">
        <v>107</v>
      </c>
      <c r="R52" s="85">
        <v>15.2</v>
      </c>
      <c r="S52" s="12">
        <v>440</v>
      </c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</row>
    <row r="53" spans="1:142" ht="12.75">
      <c r="A53" s="12"/>
      <c r="B53" s="12"/>
      <c r="C53" s="12"/>
      <c r="D53" s="8" t="s">
        <v>321</v>
      </c>
      <c r="E53" s="8">
        <v>62.2</v>
      </c>
      <c r="F53" s="8">
        <v>46.2</v>
      </c>
      <c r="G53" s="8">
        <v>84.8</v>
      </c>
      <c r="H53" s="8">
        <v>63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12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</row>
    <row r="54" spans="1:142" ht="12.75">
      <c r="A54" s="12"/>
      <c r="B54" s="12"/>
      <c r="C54" s="12"/>
      <c r="D54" s="8" t="s">
        <v>322</v>
      </c>
      <c r="E54" s="8">
        <v>66.2</v>
      </c>
      <c r="F54" s="8">
        <v>46.2</v>
      </c>
      <c r="G54" s="8">
        <v>90.2</v>
      </c>
      <c r="H54" s="8">
        <v>63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12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</row>
    <row r="55" spans="1:142" ht="12.75">
      <c r="A55" s="12"/>
      <c r="B55" s="12"/>
      <c r="C55" s="12"/>
      <c r="D55" s="8" t="s">
        <v>323</v>
      </c>
      <c r="E55" s="8">
        <v>71.2</v>
      </c>
      <c r="F55" s="8">
        <v>46.2</v>
      </c>
      <c r="G55" s="8">
        <v>97</v>
      </c>
      <c r="H55" s="8">
        <v>63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2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</row>
    <row r="56" spans="1:142" ht="12.75">
      <c r="A56" s="12"/>
      <c r="B56" s="12"/>
      <c r="C56" s="12"/>
      <c r="D56" s="8" t="s">
        <v>324</v>
      </c>
      <c r="E56" s="8">
        <v>77</v>
      </c>
      <c r="F56" s="8">
        <v>46.2</v>
      </c>
      <c r="G56" s="8">
        <v>105</v>
      </c>
      <c r="H56" s="8">
        <v>63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2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</row>
    <row r="57" spans="1:142" ht="12.75">
      <c r="A57" s="12"/>
      <c r="B57" s="12"/>
      <c r="C57" s="12"/>
      <c r="D57" s="12" t="s">
        <v>11</v>
      </c>
      <c r="E57" s="8">
        <v>9</v>
      </c>
      <c r="F57" s="8">
        <v>9</v>
      </c>
      <c r="G57" s="8">
        <v>11</v>
      </c>
      <c r="H57" s="8">
        <v>11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2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</row>
    <row r="58" spans="1:142" ht="12.75">
      <c r="A58" s="12"/>
      <c r="B58" s="12"/>
      <c r="C58" s="12"/>
      <c r="D58" s="12" t="s">
        <v>195</v>
      </c>
      <c r="E58" s="8">
        <v>2.5</v>
      </c>
      <c r="F58" s="8">
        <v>2.5</v>
      </c>
      <c r="G58" s="8">
        <v>3.5</v>
      </c>
      <c r="H58" s="8">
        <v>3.5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12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</row>
    <row r="59" spans="1:142" ht="12.75">
      <c r="A59" s="12"/>
      <c r="B59" s="12"/>
      <c r="C59" s="12"/>
      <c r="D59" s="40" t="s">
        <v>217</v>
      </c>
      <c r="E59" s="8"/>
      <c r="F59" s="8">
        <v>75</v>
      </c>
      <c r="G59" s="8"/>
      <c r="H59" s="8">
        <v>75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12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</row>
    <row r="60" spans="1:142" ht="12.75">
      <c r="A60" s="12"/>
      <c r="B60" s="12"/>
      <c r="C60" s="12"/>
      <c r="D60" s="12" t="s">
        <v>218</v>
      </c>
      <c r="E60" s="8">
        <v>85</v>
      </c>
      <c r="F60" s="8">
        <v>66.5</v>
      </c>
      <c r="G60" s="8">
        <v>98.3</v>
      </c>
      <c r="H60" s="8">
        <v>72.7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12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</row>
    <row r="61" spans="1:142" ht="12.75">
      <c r="A61" s="12"/>
      <c r="B61" s="12"/>
      <c r="C61" s="12"/>
      <c r="D61" s="12" t="s">
        <v>195</v>
      </c>
      <c r="E61" s="8">
        <v>3</v>
      </c>
      <c r="F61" s="8">
        <v>3</v>
      </c>
      <c r="G61" s="8">
        <v>3</v>
      </c>
      <c r="H61" s="8">
        <v>3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12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</row>
    <row r="62" spans="1:142" ht="12.75">
      <c r="A62" s="12"/>
      <c r="B62" s="12"/>
      <c r="C62" s="12"/>
      <c r="D62" s="12" t="s">
        <v>16</v>
      </c>
      <c r="E62" s="8">
        <v>4.6</v>
      </c>
      <c r="F62" s="8">
        <v>3.5</v>
      </c>
      <c r="G62" s="8">
        <v>4.6</v>
      </c>
      <c r="H62" s="8">
        <v>3.5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2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</row>
    <row r="63" spans="1:142" ht="12.75">
      <c r="A63" s="12"/>
      <c r="B63" s="12"/>
      <c r="C63" s="12"/>
      <c r="D63" s="12" t="s">
        <v>186</v>
      </c>
      <c r="E63" s="8">
        <v>5.8</v>
      </c>
      <c r="F63" s="8">
        <v>5.2</v>
      </c>
      <c r="G63" s="8">
        <v>5.8</v>
      </c>
      <c r="H63" s="8">
        <v>5.2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12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</row>
    <row r="64" spans="1:142" ht="12.75">
      <c r="A64" s="12"/>
      <c r="B64" s="12"/>
      <c r="C64" s="12"/>
      <c r="D64" s="12" t="s">
        <v>92</v>
      </c>
      <c r="E64" s="8">
        <v>6</v>
      </c>
      <c r="F64" s="8">
        <v>6</v>
      </c>
      <c r="G64" s="8">
        <v>6</v>
      </c>
      <c r="H64" s="8">
        <v>6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12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</row>
    <row r="65" spans="1:142" ht="12.75">
      <c r="A65" s="12"/>
      <c r="B65" s="12"/>
      <c r="C65" s="12"/>
      <c r="D65" s="12" t="s">
        <v>61</v>
      </c>
      <c r="E65" s="8">
        <v>1.5</v>
      </c>
      <c r="F65" s="8">
        <v>1.5</v>
      </c>
      <c r="G65" s="8">
        <v>1.5</v>
      </c>
      <c r="H65" s="8">
        <v>1.5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12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</row>
    <row r="66" spans="1:142" ht="12.75">
      <c r="A66" s="8" t="s">
        <v>191</v>
      </c>
      <c r="B66" s="8">
        <v>150</v>
      </c>
      <c r="C66" s="8">
        <v>200</v>
      </c>
      <c r="D66" s="12" t="s">
        <v>192</v>
      </c>
      <c r="E66" s="16">
        <v>18.8</v>
      </c>
      <c r="F66" s="16">
        <v>18.8</v>
      </c>
      <c r="G66" s="16">
        <v>25</v>
      </c>
      <c r="H66" s="16">
        <v>25</v>
      </c>
      <c r="I66" s="85">
        <v>0.15</v>
      </c>
      <c r="J66" s="85">
        <v>0</v>
      </c>
      <c r="K66" s="85">
        <v>16.2</v>
      </c>
      <c r="L66" s="85">
        <v>65</v>
      </c>
      <c r="M66" s="85">
        <v>21.9</v>
      </c>
      <c r="N66" s="85">
        <v>0.2</v>
      </c>
      <c r="O66" s="85">
        <v>0.1</v>
      </c>
      <c r="P66" s="85">
        <v>21.5</v>
      </c>
      <c r="Q66" s="85">
        <v>87</v>
      </c>
      <c r="R66" s="85">
        <v>29.3</v>
      </c>
      <c r="S66" s="31">
        <v>518</v>
      </c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</row>
    <row r="67" spans="1:142" ht="12.75">
      <c r="A67" s="8"/>
      <c r="B67" s="8"/>
      <c r="C67" s="8"/>
      <c r="D67" s="12" t="s">
        <v>53</v>
      </c>
      <c r="E67" s="16">
        <v>135</v>
      </c>
      <c r="F67" s="16">
        <v>135</v>
      </c>
      <c r="G67" s="16">
        <v>180</v>
      </c>
      <c r="H67" s="16">
        <v>180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12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</row>
    <row r="68" spans="1:142" ht="12.75">
      <c r="A68" s="8"/>
      <c r="B68" s="8"/>
      <c r="C68" s="8"/>
      <c r="D68" s="12" t="s">
        <v>193</v>
      </c>
      <c r="E68" s="16">
        <v>12</v>
      </c>
      <c r="F68" s="16">
        <v>12</v>
      </c>
      <c r="G68" s="16">
        <v>12.5</v>
      </c>
      <c r="H68" s="16">
        <v>12.5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12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</row>
    <row r="69" spans="1:19" ht="12.75">
      <c r="A69" s="8"/>
      <c r="B69" s="8"/>
      <c r="C69" s="8"/>
      <c r="D69" s="12" t="s">
        <v>117</v>
      </c>
      <c r="E69" s="16">
        <v>4.5</v>
      </c>
      <c r="F69" s="16">
        <v>4.5</v>
      </c>
      <c r="G69" s="16">
        <v>6</v>
      </c>
      <c r="H69" s="16">
        <v>6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12"/>
    </row>
    <row r="70" spans="1:19" ht="12.75">
      <c r="A70" s="8" t="s">
        <v>21</v>
      </c>
      <c r="B70" s="16" t="s">
        <v>154</v>
      </c>
      <c r="C70" s="16" t="s">
        <v>370</v>
      </c>
      <c r="D70" s="8" t="s">
        <v>44</v>
      </c>
      <c r="E70" s="8">
        <v>15</v>
      </c>
      <c r="F70" s="8">
        <v>15</v>
      </c>
      <c r="G70" s="8">
        <v>30</v>
      </c>
      <c r="H70" s="8">
        <v>30</v>
      </c>
      <c r="I70" s="84">
        <v>1.14</v>
      </c>
      <c r="J70" s="84">
        <v>0.12</v>
      </c>
      <c r="K70" s="84">
        <v>7.38</v>
      </c>
      <c r="L70" s="84">
        <v>35</v>
      </c>
      <c r="M70" s="84">
        <v>0</v>
      </c>
      <c r="N70" s="84">
        <v>2.28</v>
      </c>
      <c r="O70" s="84">
        <v>0.24</v>
      </c>
      <c r="P70" s="84">
        <v>14.76</v>
      </c>
      <c r="Q70" s="84">
        <v>70</v>
      </c>
      <c r="R70" s="84">
        <v>0</v>
      </c>
      <c r="S70" s="12">
        <v>114</v>
      </c>
    </row>
    <row r="71" spans="1:19" ht="12.75">
      <c r="A71" s="8" t="s">
        <v>49</v>
      </c>
      <c r="B71" s="12"/>
      <c r="C71" s="12"/>
      <c r="D71" s="8" t="s">
        <v>22</v>
      </c>
      <c r="E71" s="16">
        <v>25</v>
      </c>
      <c r="F71" s="16">
        <v>25</v>
      </c>
      <c r="G71" s="16">
        <v>30</v>
      </c>
      <c r="H71" s="16">
        <v>30</v>
      </c>
      <c r="I71" s="85">
        <v>1.65</v>
      </c>
      <c r="J71" s="85">
        <v>0.3</v>
      </c>
      <c r="K71" s="85">
        <v>8.35</v>
      </c>
      <c r="L71" s="85">
        <v>43</v>
      </c>
      <c r="M71" s="85">
        <v>0</v>
      </c>
      <c r="N71" s="85">
        <v>1.98</v>
      </c>
      <c r="O71" s="85">
        <v>0.36</v>
      </c>
      <c r="P71" s="85">
        <v>10</v>
      </c>
      <c r="Q71" s="85">
        <v>52</v>
      </c>
      <c r="R71" s="85">
        <v>0</v>
      </c>
      <c r="S71" s="12">
        <v>115</v>
      </c>
    </row>
    <row r="72" spans="1:19" ht="12.75">
      <c r="A72" s="150" t="s">
        <v>23</v>
      </c>
      <c r="B72" s="151"/>
      <c r="C72" s="151"/>
      <c r="D72" s="151"/>
      <c r="E72" s="151"/>
      <c r="F72" s="151"/>
      <c r="G72" s="151"/>
      <c r="H72" s="151"/>
      <c r="I72" s="99">
        <f aca="true" t="shared" si="2" ref="I72:R72">SUM(I27:I71)</f>
        <v>15.88</v>
      </c>
      <c r="J72" s="99">
        <f t="shared" si="2"/>
        <v>13.590000000000002</v>
      </c>
      <c r="K72" s="99">
        <f t="shared" si="2"/>
        <v>77.28999999999999</v>
      </c>
      <c r="L72" s="99">
        <f t="shared" si="2"/>
        <v>421</v>
      </c>
      <c r="M72" s="99">
        <f t="shared" si="2"/>
        <v>44.64</v>
      </c>
      <c r="N72" s="99">
        <f t="shared" si="2"/>
        <v>19.76</v>
      </c>
      <c r="O72" s="99">
        <f t="shared" si="2"/>
        <v>16.47</v>
      </c>
      <c r="P72" s="99">
        <f t="shared" si="2"/>
        <v>100.44000000000001</v>
      </c>
      <c r="Q72" s="99">
        <f t="shared" si="2"/>
        <v>544</v>
      </c>
      <c r="R72" s="99">
        <f t="shared" si="2"/>
        <v>59.08</v>
      </c>
      <c r="S72" s="12"/>
    </row>
    <row r="73" spans="1:19" ht="12.75">
      <c r="A73" s="150" t="s">
        <v>24</v>
      </c>
      <c r="B73" s="151"/>
      <c r="C73" s="151"/>
      <c r="D73" s="160"/>
      <c r="E73" s="8"/>
      <c r="F73" s="8"/>
      <c r="G73" s="8"/>
      <c r="H73" s="8"/>
      <c r="I73" s="8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8" t="s">
        <v>51</v>
      </c>
      <c r="B74" s="8">
        <v>180</v>
      </c>
      <c r="C74" s="8">
        <v>200</v>
      </c>
      <c r="D74" s="8" t="s">
        <v>11</v>
      </c>
      <c r="E74" s="16">
        <v>190</v>
      </c>
      <c r="F74" s="16">
        <v>180</v>
      </c>
      <c r="G74" s="16">
        <v>205</v>
      </c>
      <c r="H74" s="16">
        <v>200</v>
      </c>
      <c r="I74" s="84">
        <v>5.2</v>
      </c>
      <c r="J74" s="84">
        <v>3.4</v>
      </c>
      <c r="K74" s="84">
        <v>8.6</v>
      </c>
      <c r="L74" s="84">
        <v>95</v>
      </c>
      <c r="M74" s="84">
        <v>2.3</v>
      </c>
      <c r="N74" s="84">
        <v>5.8</v>
      </c>
      <c r="O74" s="84">
        <v>5</v>
      </c>
      <c r="P74" s="84">
        <v>9.6</v>
      </c>
      <c r="Q74" s="84">
        <v>106</v>
      </c>
      <c r="R74" s="85">
        <v>2.6</v>
      </c>
      <c r="S74" s="12">
        <v>534</v>
      </c>
    </row>
    <row r="75" spans="1:19" ht="12.75">
      <c r="A75" s="8" t="s">
        <v>151</v>
      </c>
      <c r="B75" s="8">
        <v>50</v>
      </c>
      <c r="C75" s="8">
        <v>60</v>
      </c>
      <c r="D75" s="8" t="s">
        <v>25</v>
      </c>
      <c r="E75" s="16">
        <v>38.3</v>
      </c>
      <c r="F75" s="16">
        <v>38.3</v>
      </c>
      <c r="G75" s="16">
        <v>42.7</v>
      </c>
      <c r="H75" s="16">
        <v>42.7</v>
      </c>
      <c r="I75" s="84">
        <v>3.91</v>
      </c>
      <c r="J75" s="84">
        <v>3.08</v>
      </c>
      <c r="K75" s="84">
        <v>28.5</v>
      </c>
      <c r="L75" s="84">
        <v>157</v>
      </c>
      <c r="M75" s="86">
        <v>0</v>
      </c>
      <c r="N75" s="84">
        <v>4.7</v>
      </c>
      <c r="O75" s="84">
        <v>3.7</v>
      </c>
      <c r="P75" s="84">
        <v>34.2</v>
      </c>
      <c r="Q75" s="84">
        <v>189</v>
      </c>
      <c r="R75" s="85">
        <v>0</v>
      </c>
      <c r="S75" s="12">
        <v>578</v>
      </c>
    </row>
    <row r="76" spans="1:19" ht="12.75">
      <c r="A76" s="12"/>
      <c r="B76" s="12"/>
      <c r="C76" s="12"/>
      <c r="D76" s="8" t="s">
        <v>40</v>
      </c>
      <c r="E76" s="16">
        <v>3.2</v>
      </c>
      <c r="F76" s="16">
        <v>3.2</v>
      </c>
      <c r="G76" s="16">
        <v>3.5</v>
      </c>
      <c r="H76" s="16">
        <v>3.5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12"/>
    </row>
    <row r="77" spans="1:19" ht="12.75">
      <c r="A77" s="12"/>
      <c r="B77" s="12"/>
      <c r="C77" s="12"/>
      <c r="D77" s="8" t="s">
        <v>11</v>
      </c>
      <c r="E77" s="16">
        <v>14</v>
      </c>
      <c r="F77" s="16">
        <v>14</v>
      </c>
      <c r="G77" s="16">
        <v>17</v>
      </c>
      <c r="H77" s="16">
        <v>17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12"/>
    </row>
    <row r="78" spans="1:19" ht="12.75">
      <c r="A78" s="12"/>
      <c r="B78" s="12"/>
      <c r="C78" s="12"/>
      <c r="D78" s="8" t="s">
        <v>13</v>
      </c>
      <c r="E78" s="16">
        <v>3.5</v>
      </c>
      <c r="F78" s="16">
        <v>3.5</v>
      </c>
      <c r="G78" s="16">
        <v>4.3</v>
      </c>
      <c r="H78" s="16">
        <v>4.3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12"/>
    </row>
    <row r="79" spans="1:19" ht="12.75">
      <c r="A79" s="12"/>
      <c r="B79" s="12"/>
      <c r="C79" s="12"/>
      <c r="D79" s="8" t="s">
        <v>10</v>
      </c>
      <c r="E79" s="16">
        <v>1.2</v>
      </c>
      <c r="F79" s="37">
        <v>1</v>
      </c>
      <c r="G79" s="16">
        <v>1.5</v>
      </c>
      <c r="H79" s="16">
        <v>1.3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12"/>
    </row>
    <row r="80" spans="1:19" ht="12.75">
      <c r="A80" s="12"/>
      <c r="B80" s="12"/>
      <c r="C80" s="12"/>
      <c r="D80" s="8" t="s">
        <v>26</v>
      </c>
      <c r="E80" s="16">
        <v>0.8</v>
      </c>
      <c r="F80" s="16">
        <v>0.8</v>
      </c>
      <c r="G80" s="16">
        <v>1</v>
      </c>
      <c r="H80" s="16">
        <v>1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12"/>
    </row>
    <row r="81" spans="1:19" ht="12.75">
      <c r="A81" s="12"/>
      <c r="B81" s="12"/>
      <c r="C81" s="12"/>
      <c r="D81" s="8" t="s">
        <v>153</v>
      </c>
      <c r="E81" s="16">
        <v>2</v>
      </c>
      <c r="F81" s="16">
        <v>2</v>
      </c>
      <c r="G81" s="16">
        <v>2</v>
      </c>
      <c r="H81" s="16">
        <v>2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12"/>
    </row>
    <row r="82" spans="1:19" ht="12.75">
      <c r="A82" s="12" t="s">
        <v>28</v>
      </c>
      <c r="B82" s="16">
        <v>70</v>
      </c>
      <c r="C82" s="16">
        <v>70</v>
      </c>
      <c r="D82" s="8" t="s">
        <v>29</v>
      </c>
      <c r="E82" s="16">
        <v>710</v>
      </c>
      <c r="F82" s="16">
        <v>70</v>
      </c>
      <c r="G82" s="16">
        <v>70</v>
      </c>
      <c r="H82" s="16">
        <v>70</v>
      </c>
      <c r="I82" s="100">
        <v>0.28</v>
      </c>
      <c r="J82" s="100">
        <v>0.28</v>
      </c>
      <c r="K82" s="100">
        <v>6.88</v>
      </c>
      <c r="L82" s="100">
        <v>32</v>
      </c>
      <c r="M82" s="100">
        <v>7</v>
      </c>
      <c r="N82" s="100">
        <v>0.28</v>
      </c>
      <c r="O82" s="100">
        <v>0.28</v>
      </c>
      <c r="P82" s="100">
        <v>6.88</v>
      </c>
      <c r="Q82" s="100">
        <v>32</v>
      </c>
      <c r="R82" s="100">
        <v>7</v>
      </c>
      <c r="S82" s="31">
        <v>118</v>
      </c>
    </row>
    <row r="83" spans="1:19" ht="12.75">
      <c r="A83" s="155" t="s">
        <v>30</v>
      </c>
      <c r="B83" s="155"/>
      <c r="C83" s="155"/>
      <c r="D83" s="155"/>
      <c r="E83" s="155"/>
      <c r="F83" s="155"/>
      <c r="G83" s="155"/>
      <c r="H83" s="155"/>
      <c r="I83" s="99">
        <f>SUM(I74:I82)</f>
        <v>9.389999999999999</v>
      </c>
      <c r="J83" s="99">
        <f aca="true" t="shared" si="3" ref="J83:R83">SUM(J74:J82)</f>
        <v>6.760000000000001</v>
      </c>
      <c r="K83" s="99">
        <f t="shared" si="3"/>
        <v>43.980000000000004</v>
      </c>
      <c r="L83" s="99">
        <f t="shared" si="3"/>
        <v>284</v>
      </c>
      <c r="M83" s="99">
        <f t="shared" si="3"/>
        <v>9.3</v>
      </c>
      <c r="N83" s="99">
        <f t="shared" si="3"/>
        <v>10.78</v>
      </c>
      <c r="O83" s="99">
        <f t="shared" si="3"/>
        <v>8.979999999999999</v>
      </c>
      <c r="P83" s="99">
        <f t="shared" si="3"/>
        <v>50.68000000000001</v>
      </c>
      <c r="Q83" s="99">
        <f t="shared" si="3"/>
        <v>327</v>
      </c>
      <c r="R83" s="99">
        <f t="shared" si="3"/>
        <v>9.6</v>
      </c>
      <c r="S83" s="12"/>
    </row>
    <row r="84" spans="1:19" ht="12.75">
      <c r="A84" s="155" t="s">
        <v>31</v>
      </c>
      <c r="B84" s="156"/>
      <c r="C84" s="156"/>
      <c r="D84" s="156"/>
      <c r="E84" s="8"/>
      <c r="F84" s="8"/>
      <c r="G84" s="8"/>
      <c r="H84" s="8"/>
      <c r="I84" s="8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1" t="s">
        <v>486</v>
      </c>
      <c r="B85" s="64" t="s">
        <v>463</v>
      </c>
      <c r="C85" s="64" t="s">
        <v>385</v>
      </c>
      <c r="D85" s="11" t="s">
        <v>27</v>
      </c>
      <c r="E85" s="8">
        <v>99</v>
      </c>
      <c r="F85" s="8">
        <v>98</v>
      </c>
      <c r="G85" s="8">
        <v>133.3</v>
      </c>
      <c r="H85" s="8">
        <v>130</v>
      </c>
      <c r="I85" s="85">
        <v>20</v>
      </c>
      <c r="J85" s="85">
        <v>12.5</v>
      </c>
      <c r="K85" s="85">
        <v>17.1</v>
      </c>
      <c r="L85" s="85">
        <v>269</v>
      </c>
      <c r="M85" s="85">
        <v>0.3</v>
      </c>
      <c r="N85" s="85">
        <v>25.7</v>
      </c>
      <c r="O85" s="85">
        <v>16.1</v>
      </c>
      <c r="P85" s="85">
        <v>22.1</v>
      </c>
      <c r="Q85" s="85">
        <v>347</v>
      </c>
      <c r="R85" s="85">
        <v>0.45</v>
      </c>
      <c r="S85" s="12">
        <v>82</v>
      </c>
    </row>
    <row r="86" spans="1:19" ht="12.75">
      <c r="A86" s="11" t="s">
        <v>462</v>
      </c>
      <c r="B86" s="64"/>
      <c r="C86" s="64"/>
      <c r="D86" s="11" t="s">
        <v>185</v>
      </c>
      <c r="E86" s="8">
        <v>10</v>
      </c>
      <c r="F86" s="8">
        <v>10</v>
      </c>
      <c r="G86" s="8">
        <v>13</v>
      </c>
      <c r="H86" s="8">
        <v>13</v>
      </c>
      <c r="I86" s="11"/>
      <c r="J86" s="33"/>
      <c r="K86" s="33"/>
      <c r="L86" s="33"/>
      <c r="M86" s="33"/>
      <c r="N86" s="33"/>
      <c r="O86" s="33"/>
      <c r="P86" s="33"/>
      <c r="Q86" s="33"/>
      <c r="R86" s="33"/>
      <c r="S86" s="12"/>
    </row>
    <row r="87" spans="1:19" ht="12.75">
      <c r="A87" s="64"/>
      <c r="B87" s="64"/>
      <c r="C87" s="64"/>
      <c r="D87" s="11" t="s">
        <v>11</v>
      </c>
      <c r="E87" s="8">
        <v>28</v>
      </c>
      <c r="F87" s="8">
        <v>28</v>
      </c>
      <c r="G87" s="8">
        <v>37</v>
      </c>
      <c r="H87" s="8">
        <v>37</v>
      </c>
      <c r="I87" s="11"/>
      <c r="J87" s="33"/>
      <c r="K87" s="33"/>
      <c r="L87" s="33"/>
      <c r="M87" s="33"/>
      <c r="N87" s="33"/>
      <c r="O87" s="33"/>
      <c r="P87" s="33"/>
      <c r="Q87" s="33"/>
      <c r="R87" s="33"/>
      <c r="S87" s="12"/>
    </row>
    <row r="88" spans="1:19" ht="12.75">
      <c r="A88" s="64"/>
      <c r="B88" s="64"/>
      <c r="C88" s="64"/>
      <c r="D88" s="11" t="s">
        <v>318</v>
      </c>
      <c r="E88" s="8">
        <v>19.2</v>
      </c>
      <c r="F88" s="8">
        <v>18</v>
      </c>
      <c r="G88" s="8">
        <v>24</v>
      </c>
      <c r="H88" s="8">
        <v>20</v>
      </c>
      <c r="I88" s="11"/>
      <c r="J88" s="33"/>
      <c r="K88" s="33"/>
      <c r="L88" s="33"/>
      <c r="M88" s="33"/>
      <c r="N88" s="33"/>
      <c r="O88" s="33"/>
      <c r="P88" s="33"/>
      <c r="Q88" s="33"/>
      <c r="R88" s="33"/>
      <c r="S88" s="12"/>
    </row>
    <row r="89" spans="1:19" ht="12.75">
      <c r="A89" s="64"/>
      <c r="B89" s="64"/>
      <c r="C89" s="64"/>
      <c r="D89" s="11" t="s">
        <v>13</v>
      </c>
      <c r="E89" s="8">
        <v>7.5</v>
      </c>
      <c r="F89" s="8">
        <v>7.5</v>
      </c>
      <c r="G89" s="8">
        <v>8</v>
      </c>
      <c r="H89" s="8">
        <v>8</v>
      </c>
      <c r="I89" s="11"/>
      <c r="J89" s="33"/>
      <c r="K89" s="33"/>
      <c r="L89" s="33"/>
      <c r="M89" s="33"/>
      <c r="N89" s="33"/>
      <c r="O89" s="33"/>
      <c r="P89" s="33"/>
      <c r="Q89" s="33"/>
      <c r="R89" s="33"/>
      <c r="S89" s="12"/>
    </row>
    <row r="90" spans="1:19" ht="12.75">
      <c r="A90" s="64"/>
      <c r="B90" s="64"/>
      <c r="C90" s="64"/>
      <c r="D90" s="11" t="s">
        <v>195</v>
      </c>
      <c r="E90" s="8">
        <v>1.5</v>
      </c>
      <c r="F90" s="8">
        <v>1.5</v>
      </c>
      <c r="G90" s="8">
        <v>2.5</v>
      </c>
      <c r="H90" s="8">
        <v>2.5</v>
      </c>
      <c r="I90" s="11"/>
      <c r="J90" s="33"/>
      <c r="K90" s="33"/>
      <c r="L90" s="33"/>
      <c r="M90" s="33"/>
      <c r="N90" s="33"/>
      <c r="O90" s="33"/>
      <c r="P90" s="33"/>
      <c r="Q90" s="33"/>
      <c r="R90" s="33"/>
      <c r="S90" s="12"/>
    </row>
    <row r="91" spans="1:19" ht="12.75">
      <c r="A91" s="12"/>
      <c r="B91" s="12"/>
      <c r="C91" s="12"/>
      <c r="D91" s="8" t="s">
        <v>464</v>
      </c>
      <c r="E91" s="8">
        <v>20</v>
      </c>
      <c r="F91" s="8">
        <v>20</v>
      </c>
      <c r="G91" s="8">
        <v>30</v>
      </c>
      <c r="H91" s="8">
        <v>30</v>
      </c>
      <c r="I91" s="33"/>
      <c r="J91" s="101"/>
      <c r="K91" s="101"/>
      <c r="L91" s="101"/>
      <c r="M91" s="101"/>
      <c r="N91" s="101"/>
      <c r="O91" s="101"/>
      <c r="P91" s="101"/>
      <c r="Q91" s="101"/>
      <c r="R91" s="101"/>
      <c r="S91" s="12"/>
    </row>
    <row r="92" spans="1:19" ht="12.75">
      <c r="A92" s="8" t="s">
        <v>206</v>
      </c>
      <c r="B92" s="8" t="s">
        <v>143</v>
      </c>
      <c r="C92" s="8" t="s">
        <v>495</v>
      </c>
      <c r="D92" s="8" t="s">
        <v>184</v>
      </c>
      <c r="E92" s="16" t="s">
        <v>183</v>
      </c>
      <c r="F92" s="16" t="s">
        <v>183</v>
      </c>
      <c r="G92" s="16" t="s">
        <v>474</v>
      </c>
      <c r="H92" s="16" t="s">
        <v>474</v>
      </c>
      <c r="I92" s="84">
        <v>0.07</v>
      </c>
      <c r="J92" s="84">
        <v>0</v>
      </c>
      <c r="K92" s="84">
        <v>11.2</v>
      </c>
      <c r="L92" s="84">
        <v>45</v>
      </c>
      <c r="M92" s="84">
        <v>1.05</v>
      </c>
      <c r="N92" s="84">
        <v>0.09</v>
      </c>
      <c r="O92" s="84">
        <v>0</v>
      </c>
      <c r="P92" s="84">
        <v>13.6</v>
      </c>
      <c r="Q92" s="84">
        <v>54</v>
      </c>
      <c r="R92" s="84">
        <v>1.2</v>
      </c>
      <c r="S92" s="12">
        <v>505</v>
      </c>
    </row>
    <row r="93" spans="1:19" ht="12.75">
      <c r="A93" s="12"/>
      <c r="B93" s="8"/>
      <c r="C93" s="8"/>
      <c r="D93" s="8" t="s">
        <v>13</v>
      </c>
      <c r="E93" s="8">
        <v>9.5</v>
      </c>
      <c r="F93" s="8">
        <v>9.5</v>
      </c>
      <c r="G93" s="8">
        <v>10.5</v>
      </c>
      <c r="H93" s="8">
        <v>10.5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2"/>
    </row>
    <row r="94" spans="1:19" ht="12.75">
      <c r="A94" s="12"/>
      <c r="B94" s="8"/>
      <c r="C94" s="8"/>
      <c r="D94" s="8" t="s">
        <v>53</v>
      </c>
      <c r="E94" s="8">
        <v>131</v>
      </c>
      <c r="F94" s="8">
        <v>131</v>
      </c>
      <c r="G94" s="8">
        <v>175</v>
      </c>
      <c r="H94" s="8">
        <v>175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2"/>
    </row>
    <row r="95" spans="1:19" ht="12.75">
      <c r="A95" s="12"/>
      <c r="B95" s="8"/>
      <c r="C95" s="8"/>
      <c r="D95" s="8" t="s">
        <v>207</v>
      </c>
      <c r="E95" s="8">
        <v>8</v>
      </c>
      <c r="F95" s="8">
        <v>7</v>
      </c>
      <c r="G95" s="8">
        <v>8</v>
      </c>
      <c r="H95" s="8">
        <v>7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2"/>
    </row>
    <row r="96" spans="1:19" ht="12.75">
      <c r="A96" s="8" t="s">
        <v>21</v>
      </c>
      <c r="B96" s="8" t="s">
        <v>425</v>
      </c>
      <c r="C96" s="8" t="s">
        <v>148</v>
      </c>
      <c r="D96" s="8" t="s">
        <v>44</v>
      </c>
      <c r="E96" s="8">
        <v>15</v>
      </c>
      <c r="F96" s="8">
        <v>15</v>
      </c>
      <c r="G96" s="8">
        <v>15</v>
      </c>
      <c r="H96" s="8">
        <v>15</v>
      </c>
      <c r="I96" s="84">
        <v>1.14</v>
      </c>
      <c r="J96" s="84">
        <v>0.12</v>
      </c>
      <c r="K96" s="84">
        <v>7.38</v>
      </c>
      <c r="L96" s="84">
        <v>35</v>
      </c>
      <c r="M96" s="84">
        <v>0</v>
      </c>
      <c r="N96" s="84">
        <v>1.14</v>
      </c>
      <c r="O96" s="84">
        <v>0.12</v>
      </c>
      <c r="P96" s="84">
        <v>7.38</v>
      </c>
      <c r="Q96" s="84">
        <v>35</v>
      </c>
      <c r="R96" s="84">
        <v>0</v>
      </c>
      <c r="S96" s="12">
        <v>114</v>
      </c>
    </row>
    <row r="97" spans="1:19" ht="12.75">
      <c r="A97" s="12" t="s">
        <v>49</v>
      </c>
      <c r="B97" s="12"/>
      <c r="C97" s="12"/>
      <c r="D97" s="8" t="s">
        <v>22</v>
      </c>
      <c r="E97" s="8">
        <v>15</v>
      </c>
      <c r="F97" s="8">
        <v>15</v>
      </c>
      <c r="G97" s="8">
        <v>20</v>
      </c>
      <c r="H97" s="8">
        <v>20</v>
      </c>
      <c r="I97" s="84">
        <v>0.9</v>
      </c>
      <c r="J97" s="84">
        <v>0.18</v>
      </c>
      <c r="K97" s="84">
        <v>5</v>
      </c>
      <c r="L97" s="84">
        <v>26</v>
      </c>
      <c r="M97" s="84">
        <v>0</v>
      </c>
      <c r="N97" s="84">
        <v>1.32</v>
      </c>
      <c r="O97" s="84">
        <v>0.24</v>
      </c>
      <c r="P97" s="84">
        <v>6.68</v>
      </c>
      <c r="Q97" s="84">
        <v>34</v>
      </c>
      <c r="R97" s="84">
        <v>0</v>
      </c>
      <c r="S97" s="12">
        <v>115</v>
      </c>
    </row>
    <row r="98" spans="1:19" ht="12.75">
      <c r="A98" s="155" t="s">
        <v>45</v>
      </c>
      <c r="B98" s="155"/>
      <c r="C98" s="155"/>
      <c r="D98" s="155"/>
      <c r="E98" s="155"/>
      <c r="F98" s="155"/>
      <c r="G98" s="155"/>
      <c r="H98" s="155"/>
      <c r="I98" s="99">
        <f aca="true" t="shared" si="4" ref="I98:R98">SUM(I85:I97)</f>
        <v>22.11</v>
      </c>
      <c r="J98" s="99">
        <f t="shared" si="4"/>
        <v>12.799999999999999</v>
      </c>
      <c r="K98" s="99">
        <f t="shared" si="4"/>
        <v>40.68</v>
      </c>
      <c r="L98" s="99">
        <f t="shared" si="4"/>
        <v>375</v>
      </c>
      <c r="M98" s="99">
        <f t="shared" si="4"/>
        <v>1.35</v>
      </c>
      <c r="N98" s="99">
        <f t="shared" si="4"/>
        <v>28.25</v>
      </c>
      <c r="O98" s="99">
        <f t="shared" si="4"/>
        <v>16.46</v>
      </c>
      <c r="P98" s="99">
        <f t="shared" si="4"/>
        <v>49.760000000000005</v>
      </c>
      <c r="Q98" s="99">
        <f t="shared" si="4"/>
        <v>470</v>
      </c>
      <c r="R98" s="99">
        <f t="shared" si="4"/>
        <v>1.65</v>
      </c>
      <c r="S98" s="12"/>
    </row>
    <row r="99" spans="1:19" ht="15">
      <c r="A99" s="155" t="s">
        <v>36</v>
      </c>
      <c r="B99" s="155"/>
      <c r="C99" s="155"/>
      <c r="D99" s="155"/>
      <c r="E99" s="155"/>
      <c r="F99" s="155"/>
      <c r="G99" s="155"/>
      <c r="H99" s="155"/>
      <c r="I99" s="35">
        <f aca="true" t="shared" si="5" ref="I99:R99">I98+I83+I72+I25+I22</f>
        <v>59.505</v>
      </c>
      <c r="J99" s="35">
        <f t="shared" si="5"/>
        <v>50.38</v>
      </c>
      <c r="K99" s="35">
        <f t="shared" si="5"/>
        <v>217.54</v>
      </c>
      <c r="L99" s="35">
        <f t="shared" si="5"/>
        <v>1519</v>
      </c>
      <c r="M99" s="35">
        <f t="shared" si="5"/>
        <v>60.91</v>
      </c>
      <c r="N99" s="35">
        <f t="shared" si="5"/>
        <v>72.215</v>
      </c>
      <c r="O99" s="35">
        <f t="shared" si="5"/>
        <v>60.019999999999996</v>
      </c>
      <c r="P99" s="35">
        <f t="shared" si="5"/>
        <v>265.17</v>
      </c>
      <c r="Q99" s="35">
        <f t="shared" si="5"/>
        <v>1828</v>
      </c>
      <c r="R99" s="35">
        <f t="shared" si="5"/>
        <v>76.38</v>
      </c>
      <c r="S99" s="12"/>
    </row>
    <row r="100" spans="1:19" ht="12.75">
      <c r="A100" s="150" t="s">
        <v>545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60"/>
      <c r="R100" s="12"/>
      <c r="S100" s="12"/>
    </row>
    <row r="101" spans="1:19" ht="12.75">
      <c r="A101" s="152" t="s">
        <v>189</v>
      </c>
      <c r="B101" s="153"/>
      <c r="C101" s="153"/>
      <c r="D101" s="154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1" t="s">
        <v>199</v>
      </c>
      <c r="B102" s="11">
        <v>150</v>
      </c>
      <c r="C102" s="11">
        <v>200</v>
      </c>
      <c r="D102" s="11" t="s">
        <v>196</v>
      </c>
      <c r="E102" s="16">
        <v>15</v>
      </c>
      <c r="F102" s="16">
        <v>15</v>
      </c>
      <c r="G102" s="16">
        <v>23</v>
      </c>
      <c r="H102" s="16">
        <v>23</v>
      </c>
      <c r="I102" s="84">
        <v>5.37</v>
      </c>
      <c r="J102" s="84">
        <v>7.1</v>
      </c>
      <c r="K102" s="84">
        <v>21.6</v>
      </c>
      <c r="L102" s="102">
        <v>171</v>
      </c>
      <c r="M102" s="84">
        <v>1.16</v>
      </c>
      <c r="N102" s="84">
        <v>7.16</v>
      </c>
      <c r="O102" s="84">
        <v>9.5</v>
      </c>
      <c r="P102" s="84">
        <v>28</v>
      </c>
      <c r="Q102" s="102">
        <v>228</v>
      </c>
      <c r="R102" s="84">
        <v>1.54</v>
      </c>
      <c r="S102" s="90">
        <v>272</v>
      </c>
    </row>
    <row r="103" spans="1:19" ht="12.75">
      <c r="A103" s="33" t="s">
        <v>198</v>
      </c>
      <c r="B103" s="11"/>
      <c r="C103" s="11"/>
      <c r="D103" s="11" t="s">
        <v>11</v>
      </c>
      <c r="E103" s="16">
        <v>90</v>
      </c>
      <c r="F103" s="16">
        <v>90</v>
      </c>
      <c r="G103" s="16">
        <v>120</v>
      </c>
      <c r="H103" s="16">
        <v>120</v>
      </c>
      <c r="I103" s="98"/>
      <c r="J103" s="98"/>
      <c r="K103" s="98"/>
      <c r="L103" s="98"/>
      <c r="M103" s="98"/>
      <c r="N103" s="95"/>
      <c r="O103" s="95"/>
      <c r="P103" s="95"/>
      <c r="Q103" s="95"/>
      <c r="R103" s="95"/>
      <c r="S103" s="90"/>
    </row>
    <row r="104" spans="1:19" ht="12.75">
      <c r="A104" s="33"/>
      <c r="B104" s="11"/>
      <c r="C104" s="11"/>
      <c r="D104" s="11" t="s">
        <v>53</v>
      </c>
      <c r="E104" s="16">
        <v>60</v>
      </c>
      <c r="F104" s="16">
        <v>60</v>
      </c>
      <c r="G104" s="16">
        <v>95</v>
      </c>
      <c r="H104" s="16">
        <v>95</v>
      </c>
      <c r="I104" s="98"/>
      <c r="J104" s="98"/>
      <c r="K104" s="98"/>
      <c r="L104" s="98"/>
      <c r="M104" s="98"/>
      <c r="N104" s="95"/>
      <c r="O104" s="95"/>
      <c r="P104" s="95"/>
      <c r="Q104" s="95"/>
      <c r="R104" s="95"/>
      <c r="S104" s="90"/>
    </row>
    <row r="105" spans="1:19" ht="12.75">
      <c r="A105" s="33"/>
      <c r="B105" s="11"/>
      <c r="C105" s="11"/>
      <c r="D105" s="11" t="s">
        <v>13</v>
      </c>
      <c r="E105" s="16">
        <v>3.5</v>
      </c>
      <c r="F105" s="16">
        <v>3.5</v>
      </c>
      <c r="G105" s="16">
        <v>5</v>
      </c>
      <c r="H105" s="16">
        <v>5</v>
      </c>
      <c r="I105" s="98"/>
      <c r="J105" s="98"/>
      <c r="K105" s="98"/>
      <c r="L105" s="98"/>
      <c r="M105" s="98"/>
      <c r="N105" s="95"/>
      <c r="O105" s="95"/>
      <c r="P105" s="95"/>
      <c r="Q105" s="95"/>
      <c r="R105" s="95"/>
      <c r="S105" s="90"/>
    </row>
    <row r="106" spans="1:19" ht="12.75">
      <c r="A106" s="33"/>
      <c r="B106" s="11"/>
      <c r="C106" s="11"/>
      <c r="D106" s="11" t="s">
        <v>40</v>
      </c>
      <c r="E106" s="16">
        <v>4</v>
      </c>
      <c r="F106" s="16">
        <v>4</v>
      </c>
      <c r="G106" s="16">
        <v>5</v>
      </c>
      <c r="H106" s="16">
        <v>5</v>
      </c>
      <c r="I106" s="98"/>
      <c r="J106" s="98"/>
      <c r="K106" s="98"/>
      <c r="L106" s="98"/>
      <c r="M106" s="98"/>
      <c r="N106" s="95"/>
      <c r="O106" s="95"/>
      <c r="P106" s="95"/>
      <c r="Q106" s="95"/>
      <c r="R106" s="95"/>
      <c r="S106" s="90"/>
    </row>
    <row r="107" spans="1:19" ht="12.75">
      <c r="A107" s="33" t="s">
        <v>167</v>
      </c>
      <c r="B107" s="11">
        <v>150</v>
      </c>
      <c r="C107" s="11">
        <v>200</v>
      </c>
      <c r="D107" s="11" t="s">
        <v>197</v>
      </c>
      <c r="E107" s="16">
        <v>1.6</v>
      </c>
      <c r="F107" s="16">
        <v>1.6</v>
      </c>
      <c r="G107" s="16">
        <v>2</v>
      </c>
      <c r="H107" s="16">
        <v>2</v>
      </c>
      <c r="I107" s="84">
        <v>2.15</v>
      </c>
      <c r="J107" s="84">
        <v>1.46</v>
      </c>
      <c r="K107" s="84">
        <v>15</v>
      </c>
      <c r="L107" s="84">
        <v>84</v>
      </c>
      <c r="M107" s="84">
        <v>0.28</v>
      </c>
      <c r="N107" s="84">
        <v>2.86</v>
      </c>
      <c r="O107" s="84">
        <v>1.9</v>
      </c>
      <c r="P107" s="84">
        <v>20.1</v>
      </c>
      <c r="Q107" s="84">
        <v>112</v>
      </c>
      <c r="R107" s="84">
        <v>0.37</v>
      </c>
      <c r="S107" s="90">
        <v>396</v>
      </c>
    </row>
    <row r="108" spans="1:19" ht="12.75" customHeight="1">
      <c r="A108" s="33" t="s">
        <v>465</v>
      </c>
      <c r="B108" s="11"/>
      <c r="C108" s="11"/>
      <c r="D108" s="33" t="s">
        <v>466</v>
      </c>
      <c r="E108" s="16">
        <v>28</v>
      </c>
      <c r="F108" s="16">
        <v>28</v>
      </c>
      <c r="G108" s="16">
        <v>37</v>
      </c>
      <c r="H108" s="16">
        <v>37</v>
      </c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103"/>
    </row>
    <row r="109" spans="1:19" ht="12.75" customHeight="1">
      <c r="A109" s="33"/>
      <c r="B109" s="11"/>
      <c r="C109" s="11"/>
      <c r="D109" s="101" t="s">
        <v>469</v>
      </c>
      <c r="E109" s="97"/>
      <c r="F109" s="97">
        <v>70</v>
      </c>
      <c r="G109" s="97"/>
      <c r="H109" s="97">
        <v>92.5</v>
      </c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103"/>
    </row>
    <row r="110" spans="1:19" ht="12.75" customHeight="1">
      <c r="A110" s="33"/>
      <c r="B110" s="11"/>
      <c r="C110" s="11"/>
      <c r="D110" s="33" t="s">
        <v>53</v>
      </c>
      <c r="E110" s="16">
        <v>150</v>
      </c>
      <c r="F110" s="16">
        <v>150</v>
      </c>
      <c r="G110" s="16">
        <v>200</v>
      </c>
      <c r="H110" s="16">
        <v>200</v>
      </c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103"/>
    </row>
    <row r="111" spans="1:19" ht="12.75" customHeight="1">
      <c r="A111" s="8" t="s">
        <v>295</v>
      </c>
      <c r="B111" s="34" t="s">
        <v>240</v>
      </c>
      <c r="C111" s="34" t="s">
        <v>239</v>
      </c>
      <c r="D111" s="8" t="s">
        <v>296</v>
      </c>
      <c r="E111" s="16">
        <v>20</v>
      </c>
      <c r="F111" s="16">
        <v>20</v>
      </c>
      <c r="G111" s="16">
        <v>25</v>
      </c>
      <c r="H111" s="16">
        <v>25</v>
      </c>
      <c r="I111" s="85">
        <v>1.5</v>
      </c>
      <c r="J111" s="85">
        <v>0.56</v>
      </c>
      <c r="K111" s="85">
        <v>10.2</v>
      </c>
      <c r="L111" s="85">
        <v>52</v>
      </c>
      <c r="M111" s="84">
        <v>0</v>
      </c>
      <c r="N111" s="85">
        <v>1.9</v>
      </c>
      <c r="O111" s="85">
        <v>0.71</v>
      </c>
      <c r="P111" s="85">
        <v>12.8</v>
      </c>
      <c r="Q111" s="85">
        <v>65</v>
      </c>
      <c r="R111" s="84">
        <v>0</v>
      </c>
      <c r="S111" s="90">
        <v>117</v>
      </c>
    </row>
    <row r="112" spans="1:19" ht="12.75" customHeight="1">
      <c r="A112" s="8" t="s">
        <v>104</v>
      </c>
      <c r="B112" s="8">
        <v>8</v>
      </c>
      <c r="C112" s="8">
        <v>12</v>
      </c>
      <c r="D112" s="8" t="s">
        <v>200</v>
      </c>
      <c r="E112" s="16">
        <v>8.1</v>
      </c>
      <c r="F112" s="16">
        <v>8</v>
      </c>
      <c r="G112" s="16">
        <v>12.2</v>
      </c>
      <c r="H112" s="16">
        <v>12</v>
      </c>
      <c r="I112" s="84">
        <v>1.48</v>
      </c>
      <c r="J112" s="84">
        <v>1.58</v>
      </c>
      <c r="K112" s="84">
        <v>0.12</v>
      </c>
      <c r="L112" s="84">
        <v>21</v>
      </c>
      <c r="M112" s="84">
        <v>0</v>
      </c>
      <c r="N112" s="84">
        <v>2.37</v>
      </c>
      <c r="O112" s="84">
        <v>2.37</v>
      </c>
      <c r="P112" s="84">
        <v>0.18</v>
      </c>
      <c r="Q112" s="84">
        <v>31</v>
      </c>
      <c r="R112" s="84">
        <v>0</v>
      </c>
      <c r="S112" s="90">
        <v>107</v>
      </c>
    </row>
    <row r="113" spans="1:19" ht="12.75" customHeight="1">
      <c r="A113" s="150" t="s">
        <v>14</v>
      </c>
      <c r="B113" s="151"/>
      <c r="C113" s="151"/>
      <c r="D113" s="151"/>
      <c r="E113" s="151"/>
      <c r="F113" s="151"/>
      <c r="G113" s="151"/>
      <c r="H113" s="160"/>
      <c r="I113" s="104">
        <f aca="true" t="shared" si="6" ref="I113:R113">SUM(I102:I112)</f>
        <v>10.5</v>
      </c>
      <c r="J113" s="104">
        <f t="shared" si="6"/>
        <v>10.7</v>
      </c>
      <c r="K113" s="104">
        <f t="shared" si="6"/>
        <v>46.919999999999995</v>
      </c>
      <c r="L113" s="104">
        <f t="shared" si="6"/>
        <v>328</v>
      </c>
      <c r="M113" s="104">
        <f t="shared" si="6"/>
        <v>1.44</v>
      </c>
      <c r="N113" s="104">
        <f t="shared" si="6"/>
        <v>14.29</v>
      </c>
      <c r="O113" s="104">
        <f t="shared" si="6"/>
        <v>14.48</v>
      </c>
      <c r="P113" s="104">
        <f t="shared" si="6"/>
        <v>61.080000000000005</v>
      </c>
      <c r="Q113" s="104">
        <f t="shared" si="6"/>
        <v>436</v>
      </c>
      <c r="R113" s="104">
        <f t="shared" si="6"/>
        <v>1.9100000000000001</v>
      </c>
      <c r="S113" s="103"/>
    </row>
    <row r="114" spans="1:19" ht="14.25" customHeight="1">
      <c r="A114" s="155" t="s">
        <v>56</v>
      </c>
      <c r="B114" s="155"/>
      <c r="C114" s="155"/>
      <c r="D114" s="155"/>
      <c r="E114" s="93"/>
      <c r="F114" s="93"/>
      <c r="G114" s="93"/>
      <c r="H114" s="93"/>
      <c r="I114" s="93"/>
      <c r="J114" s="94"/>
      <c r="K114" s="94"/>
      <c r="L114" s="94"/>
      <c r="M114" s="94"/>
      <c r="N114" s="94"/>
      <c r="O114" s="94"/>
      <c r="P114" s="94"/>
      <c r="Q114" s="94"/>
      <c r="R114" s="95"/>
      <c r="S114" s="103"/>
    </row>
    <row r="115" spans="1:19" ht="13.5" customHeight="1">
      <c r="A115" s="12" t="s">
        <v>28</v>
      </c>
      <c r="B115" s="16">
        <v>95</v>
      </c>
      <c r="C115" s="16">
        <v>100</v>
      </c>
      <c r="D115" s="8" t="s">
        <v>29</v>
      </c>
      <c r="E115" s="8">
        <v>140</v>
      </c>
      <c r="F115" s="8">
        <v>95</v>
      </c>
      <c r="G115" s="8">
        <v>147</v>
      </c>
      <c r="H115" s="8">
        <v>100</v>
      </c>
      <c r="I115" s="96">
        <v>0.38</v>
      </c>
      <c r="J115" s="96">
        <v>0.38</v>
      </c>
      <c r="K115" s="96">
        <v>9.3</v>
      </c>
      <c r="L115" s="96">
        <v>44.6</v>
      </c>
      <c r="M115" s="105">
        <v>9.5</v>
      </c>
      <c r="N115" s="96">
        <v>0.4</v>
      </c>
      <c r="O115" s="96">
        <v>0.4</v>
      </c>
      <c r="P115" s="96">
        <v>9.8</v>
      </c>
      <c r="Q115" s="96">
        <v>47</v>
      </c>
      <c r="R115" s="105">
        <v>10</v>
      </c>
      <c r="S115" s="31">
        <v>118</v>
      </c>
    </row>
    <row r="116" spans="1:19" ht="12.75">
      <c r="A116" s="150" t="s">
        <v>57</v>
      </c>
      <c r="B116" s="151"/>
      <c r="C116" s="151"/>
      <c r="D116" s="151"/>
      <c r="E116" s="151"/>
      <c r="F116" s="151"/>
      <c r="G116" s="151"/>
      <c r="H116" s="160"/>
      <c r="I116" s="44">
        <f>SUM(I115)</f>
        <v>0.38</v>
      </c>
      <c r="J116" s="44">
        <f aca="true" t="shared" si="7" ref="J116:R116">SUM(J115)</f>
        <v>0.38</v>
      </c>
      <c r="K116" s="44">
        <f t="shared" si="7"/>
        <v>9.3</v>
      </c>
      <c r="L116" s="44">
        <f t="shared" si="7"/>
        <v>44.6</v>
      </c>
      <c r="M116" s="44">
        <f t="shared" si="7"/>
        <v>9.5</v>
      </c>
      <c r="N116" s="44">
        <f t="shared" si="7"/>
        <v>0.4</v>
      </c>
      <c r="O116" s="44">
        <f t="shared" si="7"/>
        <v>0.4</v>
      </c>
      <c r="P116" s="44">
        <f t="shared" si="7"/>
        <v>9.8</v>
      </c>
      <c r="Q116" s="44">
        <f t="shared" si="7"/>
        <v>47</v>
      </c>
      <c r="R116" s="44">
        <f t="shared" si="7"/>
        <v>10</v>
      </c>
      <c r="S116" s="103"/>
    </row>
    <row r="117" spans="1:19" ht="12.75">
      <c r="A117" s="155" t="s">
        <v>15</v>
      </c>
      <c r="B117" s="155"/>
      <c r="C117" s="155"/>
      <c r="D117" s="155"/>
      <c r="E117" s="8"/>
      <c r="F117" s="8"/>
      <c r="G117" s="8"/>
      <c r="H117" s="8"/>
      <c r="I117" s="8"/>
      <c r="J117" s="94"/>
      <c r="K117" s="94"/>
      <c r="L117" s="94"/>
      <c r="M117" s="94"/>
      <c r="N117" s="94"/>
      <c r="O117" s="94"/>
      <c r="P117" s="94"/>
      <c r="Q117" s="94"/>
      <c r="R117" s="95"/>
      <c r="S117" s="103"/>
    </row>
    <row r="118" spans="1:19" ht="12.75">
      <c r="A118" s="12" t="s">
        <v>201</v>
      </c>
      <c r="B118" s="8">
        <v>40</v>
      </c>
      <c r="C118" s="8">
        <v>60</v>
      </c>
      <c r="D118" s="8" t="s">
        <v>321</v>
      </c>
      <c r="E118" s="8">
        <v>33.2</v>
      </c>
      <c r="F118" s="8">
        <v>24</v>
      </c>
      <c r="G118" s="8">
        <v>49.8</v>
      </c>
      <c r="H118" s="8">
        <v>36</v>
      </c>
      <c r="I118" s="85">
        <v>6.8</v>
      </c>
      <c r="J118" s="85">
        <v>2.12</v>
      </c>
      <c r="K118" s="85">
        <v>4.2</v>
      </c>
      <c r="L118" s="85">
        <v>38</v>
      </c>
      <c r="M118" s="85">
        <v>5.24</v>
      </c>
      <c r="N118" s="85">
        <v>10.2</v>
      </c>
      <c r="O118" s="85">
        <v>3.1</v>
      </c>
      <c r="P118" s="85">
        <v>6.2</v>
      </c>
      <c r="Q118" s="85">
        <v>57</v>
      </c>
      <c r="R118" s="85">
        <v>7.8</v>
      </c>
      <c r="S118" s="12">
        <v>65</v>
      </c>
    </row>
    <row r="119" spans="1:19" ht="12.75">
      <c r="A119" s="12" t="s">
        <v>112</v>
      </c>
      <c r="B119" s="8"/>
      <c r="C119" s="8"/>
      <c r="D119" s="8" t="s">
        <v>322</v>
      </c>
      <c r="E119" s="8">
        <v>34.4</v>
      </c>
      <c r="F119" s="8">
        <v>24</v>
      </c>
      <c r="G119" s="8">
        <v>51.4</v>
      </c>
      <c r="H119" s="8">
        <v>36</v>
      </c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12"/>
    </row>
    <row r="120" spans="1:19" ht="12.75">
      <c r="A120" s="12"/>
      <c r="B120" s="8"/>
      <c r="C120" s="8"/>
      <c r="D120" s="8" t="s">
        <v>323</v>
      </c>
      <c r="E120" s="8">
        <v>37</v>
      </c>
      <c r="F120" s="8">
        <v>24</v>
      </c>
      <c r="G120" s="8">
        <v>55.2</v>
      </c>
      <c r="H120" s="8">
        <v>36</v>
      </c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12"/>
    </row>
    <row r="121" spans="1:19" ht="12.75">
      <c r="A121" s="12"/>
      <c r="B121" s="8"/>
      <c r="C121" s="8"/>
      <c r="D121" s="8" t="s">
        <v>324</v>
      </c>
      <c r="E121" s="8">
        <v>40</v>
      </c>
      <c r="F121" s="8">
        <v>24</v>
      </c>
      <c r="G121" s="8">
        <v>60.2</v>
      </c>
      <c r="H121" s="8">
        <v>36</v>
      </c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12"/>
    </row>
    <row r="122" spans="1:19" ht="12.75">
      <c r="A122" s="12"/>
      <c r="B122" s="12"/>
      <c r="C122" s="12"/>
      <c r="D122" s="12" t="s">
        <v>186</v>
      </c>
      <c r="E122" s="8">
        <v>5.2</v>
      </c>
      <c r="F122" s="8">
        <v>4.4</v>
      </c>
      <c r="G122" s="8">
        <v>7.8</v>
      </c>
      <c r="H122" s="8">
        <v>6.6</v>
      </c>
      <c r="I122" s="85"/>
      <c r="J122" s="85"/>
      <c r="K122" s="85"/>
      <c r="L122" s="85"/>
      <c r="M122" s="85"/>
      <c r="N122" s="85"/>
      <c r="O122" s="85"/>
      <c r="P122" s="85"/>
      <c r="Q122" s="85"/>
      <c r="R122" s="106"/>
      <c r="S122" s="12"/>
    </row>
    <row r="123" spans="1:19" ht="12.75">
      <c r="A123" s="12"/>
      <c r="B123" s="12"/>
      <c r="C123" s="12"/>
      <c r="D123" s="12" t="s">
        <v>48</v>
      </c>
      <c r="E123" s="8">
        <v>8</v>
      </c>
      <c r="F123" s="8">
        <v>5.2</v>
      </c>
      <c r="G123" s="8">
        <v>12</v>
      </c>
      <c r="H123" s="8">
        <v>7.8</v>
      </c>
      <c r="I123" s="85"/>
      <c r="J123" s="85"/>
      <c r="K123" s="85"/>
      <c r="L123" s="85"/>
      <c r="M123" s="85"/>
      <c r="N123" s="85"/>
      <c r="O123" s="85"/>
      <c r="P123" s="85"/>
      <c r="Q123" s="85"/>
      <c r="R123" s="106"/>
      <c r="S123" s="12"/>
    </row>
    <row r="124" spans="1:19" ht="12.75">
      <c r="A124" s="12"/>
      <c r="B124" s="12"/>
      <c r="C124" s="12"/>
      <c r="D124" s="12" t="s">
        <v>16</v>
      </c>
      <c r="E124" s="8">
        <v>5.6</v>
      </c>
      <c r="F124" s="8">
        <v>4.4</v>
      </c>
      <c r="G124" s="8">
        <v>8.4</v>
      </c>
      <c r="H124" s="8">
        <v>6.6</v>
      </c>
      <c r="I124" s="85"/>
      <c r="J124" s="85"/>
      <c r="K124" s="85"/>
      <c r="L124" s="85"/>
      <c r="M124" s="85"/>
      <c r="N124" s="85"/>
      <c r="O124" s="85"/>
      <c r="P124" s="85"/>
      <c r="Q124" s="85"/>
      <c r="R124" s="106"/>
      <c r="S124" s="12"/>
    </row>
    <row r="125" spans="1:19" ht="12.75">
      <c r="A125" s="12"/>
      <c r="B125" s="12"/>
      <c r="C125" s="12"/>
      <c r="D125" s="12" t="s">
        <v>60</v>
      </c>
      <c r="E125" s="8">
        <v>2</v>
      </c>
      <c r="F125" s="8">
        <v>2</v>
      </c>
      <c r="G125" s="8">
        <v>3</v>
      </c>
      <c r="H125" s="8">
        <v>3</v>
      </c>
      <c r="I125" s="85"/>
      <c r="J125" s="85"/>
      <c r="K125" s="85"/>
      <c r="L125" s="85"/>
      <c r="M125" s="85"/>
      <c r="N125" s="85"/>
      <c r="O125" s="85"/>
      <c r="P125" s="85"/>
      <c r="Q125" s="85"/>
      <c r="R125" s="106"/>
      <c r="S125" s="12"/>
    </row>
    <row r="126" spans="1:19" ht="12.75">
      <c r="A126" s="39" t="s">
        <v>410</v>
      </c>
      <c r="B126" s="39" t="s">
        <v>420</v>
      </c>
      <c r="C126" s="16" t="s">
        <v>412</v>
      </c>
      <c r="D126" s="8" t="s">
        <v>321</v>
      </c>
      <c r="E126" s="8">
        <v>34.5</v>
      </c>
      <c r="F126" s="8">
        <v>25.9</v>
      </c>
      <c r="G126" s="8">
        <v>46</v>
      </c>
      <c r="H126" s="8">
        <v>34.5</v>
      </c>
      <c r="I126" s="85">
        <v>1.3</v>
      </c>
      <c r="J126" s="85">
        <v>2.67</v>
      </c>
      <c r="K126" s="85">
        <v>7.2</v>
      </c>
      <c r="L126" s="85">
        <v>58</v>
      </c>
      <c r="M126" s="85">
        <v>15</v>
      </c>
      <c r="N126" s="85">
        <v>2.18</v>
      </c>
      <c r="O126" s="85">
        <v>4.45</v>
      </c>
      <c r="P126" s="85">
        <v>12.02</v>
      </c>
      <c r="Q126" s="85">
        <v>77</v>
      </c>
      <c r="R126" s="85">
        <v>25</v>
      </c>
      <c r="S126" s="31">
        <v>136</v>
      </c>
    </row>
    <row r="127" spans="1:19" ht="12.75">
      <c r="A127" s="39" t="s">
        <v>411</v>
      </c>
      <c r="B127" s="39">
        <v>8</v>
      </c>
      <c r="C127" s="16">
        <v>10</v>
      </c>
      <c r="D127" s="8" t="s">
        <v>322</v>
      </c>
      <c r="E127" s="8">
        <v>37.1</v>
      </c>
      <c r="F127" s="8">
        <v>25.9</v>
      </c>
      <c r="G127" s="8">
        <v>49.2</v>
      </c>
      <c r="H127" s="8">
        <v>34.5</v>
      </c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31"/>
    </row>
    <row r="128" spans="1:19" ht="12.75">
      <c r="A128" s="39"/>
      <c r="B128" s="39"/>
      <c r="C128" s="16"/>
      <c r="D128" s="8" t="s">
        <v>323</v>
      </c>
      <c r="E128" s="8">
        <v>39.9</v>
      </c>
      <c r="F128" s="8">
        <v>25.9</v>
      </c>
      <c r="G128" s="8">
        <v>53</v>
      </c>
      <c r="H128" s="8">
        <v>34.5</v>
      </c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31"/>
    </row>
    <row r="129" spans="1:19" ht="12.75">
      <c r="A129" s="39"/>
      <c r="B129" s="39"/>
      <c r="C129" s="16"/>
      <c r="D129" s="8" t="s">
        <v>324</v>
      </c>
      <c r="E129" s="8">
        <v>43.2</v>
      </c>
      <c r="F129" s="8">
        <v>25.9</v>
      </c>
      <c r="G129" s="8">
        <v>57.7</v>
      </c>
      <c r="H129" s="8">
        <v>34.5</v>
      </c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31"/>
    </row>
    <row r="130" spans="1:19" ht="12.75">
      <c r="A130" s="39"/>
      <c r="B130" s="39"/>
      <c r="C130" s="39"/>
      <c r="D130" s="39" t="s">
        <v>17</v>
      </c>
      <c r="E130" s="39">
        <v>48</v>
      </c>
      <c r="F130" s="39">
        <v>38.5</v>
      </c>
      <c r="G130" s="39">
        <v>64</v>
      </c>
      <c r="H130" s="8">
        <v>51.3</v>
      </c>
      <c r="I130" s="106"/>
      <c r="J130" s="85"/>
      <c r="K130" s="85"/>
      <c r="L130" s="85"/>
      <c r="M130" s="85"/>
      <c r="N130" s="85"/>
      <c r="O130" s="85"/>
      <c r="P130" s="85"/>
      <c r="Q130" s="85"/>
      <c r="R130" s="106"/>
      <c r="S130" s="31"/>
    </row>
    <row r="131" spans="1:19" ht="12.75">
      <c r="A131" s="12"/>
      <c r="B131" s="12"/>
      <c r="C131" s="12"/>
      <c r="D131" s="8" t="s">
        <v>16</v>
      </c>
      <c r="E131" s="8">
        <v>7.5</v>
      </c>
      <c r="F131" s="8">
        <v>6</v>
      </c>
      <c r="G131" s="8">
        <v>10</v>
      </c>
      <c r="H131" s="8">
        <v>8</v>
      </c>
      <c r="I131" s="106"/>
      <c r="J131" s="85"/>
      <c r="K131" s="85"/>
      <c r="L131" s="85"/>
      <c r="M131" s="85"/>
      <c r="N131" s="85"/>
      <c r="O131" s="85"/>
      <c r="P131" s="85"/>
      <c r="Q131" s="85"/>
      <c r="R131" s="106"/>
      <c r="S131" s="31"/>
    </row>
    <row r="132" spans="1:19" ht="12.75">
      <c r="A132" s="12"/>
      <c r="B132" s="12"/>
      <c r="C132" s="12"/>
      <c r="D132" s="8" t="s">
        <v>18</v>
      </c>
      <c r="E132" s="8">
        <v>8</v>
      </c>
      <c r="F132" s="8">
        <v>6.7</v>
      </c>
      <c r="G132" s="8">
        <v>10.7</v>
      </c>
      <c r="H132" s="8">
        <v>9</v>
      </c>
      <c r="I132" s="106"/>
      <c r="J132" s="85"/>
      <c r="K132" s="85"/>
      <c r="L132" s="85"/>
      <c r="M132" s="85"/>
      <c r="N132" s="85"/>
      <c r="O132" s="85"/>
      <c r="P132" s="85"/>
      <c r="Q132" s="85"/>
      <c r="R132" s="106"/>
      <c r="S132" s="31"/>
    </row>
    <row r="133" spans="1:19" ht="12.75">
      <c r="A133" s="39"/>
      <c r="B133" s="39"/>
      <c r="C133" s="39"/>
      <c r="D133" s="8" t="s">
        <v>92</v>
      </c>
      <c r="E133" s="8">
        <v>1.5</v>
      </c>
      <c r="F133" s="8">
        <v>1.5</v>
      </c>
      <c r="G133" s="8">
        <v>2</v>
      </c>
      <c r="H133" s="8">
        <v>2</v>
      </c>
      <c r="I133" s="106"/>
      <c r="J133" s="85"/>
      <c r="K133" s="85"/>
      <c r="L133" s="85"/>
      <c r="M133" s="85"/>
      <c r="N133" s="85"/>
      <c r="O133" s="85"/>
      <c r="P133" s="85"/>
      <c r="Q133" s="85"/>
      <c r="R133" s="106"/>
      <c r="S133" s="31"/>
    </row>
    <row r="134" spans="1:19" ht="12.75">
      <c r="A134" s="8"/>
      <c r="B134" s="8"/>
      <c r="C134" s="8"/>
      <c r="D134" s="39" t="s">
        <v>43</v>
      </c>
      <c r="E134" s="39">
        <v>2.5</v>
      </c>
      <c r="F134" s="39">
        <v>2.5</v>
      </c>
      <c r="G134" s="39">
        <v>3</v>
      </c>
      <c r="H134" s="39">
        <v>3</v>
      </c>
      <c r="I134" s="106"/>
      <c r="J134" s="85"/>
      <c r="K134" s="85"/>
      <c r="L134" s="85"/>
      <c r="M134" s="85"/>
      <c r="N134" s="85"/>
      <c r="O134" s="85"/>
      <c r="P134" s="85"/>
      <c r="Q134" s="85"/>
      <c r="R134" s="106"/>
      <c r="S134" s="31"/>
    </row>
    <row r="135" spans="1:19" ht="12.75">
      <c r="A135" s="8"/>
      <c r="B135" s="8"/>
      <c r="C135" s="8"/>
      <c r="D135" s="8" t="s">
        <v>413</v>
      </c>
      <c r="E135" s="8">
        <v>33.5</v>
      </c>
      <c r="F135" s="8">
        <v>25</v>
      </c>
      <c r="G135" s="8">
        <v>40</v>
      </c>
      <c r="H135" s="8">
        <v>30</v>
      </c>
      <c r="I135" s="106"/>
      <c r="J135" s="85"/>
      <c r="K135" s="85"/>
      <c r="L135" s="85"/>
      <c r="M135" s="85"/>
      <c r="N135" s="85"/>
      <c r="O135" s="85"/>
      <c r="P135" s="85"/>
      <c r="Q135" s="85"/>
      <c r="R135" s="106"/>
      <c r="S135" s="31">
        <v>409</v>
      </c>
    </row>
    <row r="136" spans="1:19" ht="12.75">
      <c r="A136" s="8"/>
      <c r="B136" s="8"/>
      <c r="C136" s="8"/>
      <c r="D136" s="39" t="s">
        <v>19</v>
      </c>
      <c r="E136" s="39">
        <v>8</v>
      </c>
      <c r="F136" s="39">
        <v>8</v>
      </c>
      <c r="G136" s="39">
        <v>10</v>
      </c>
      <c r="H136" s="39">
        <v>10</v>
      </c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31">
        <v>488</v>
      </c>
    </row>
    <row r="137" spans="1:19" ht="12.75">
      <c r="A137" s="8"/>
      <c r="B137" s="8"/>
      <c r="C137" s="8"/>
      <c r="D137" s="39" t="s">
        <v>487</v>
      </c>
      <c r="E137" s="39"/>
      <c r="F137" s="39">
        <v>120</v>
      </c>
      <c r="G137" s="39"/>
      <c r="H137" s="39">
        <v>160</v>
      </c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31"/>
    </row>
    <row r="138" spans="1:19" ht="12.75" customHeight="1">
      <c r="A138" s="8" t="s">
        <v>202</v>
      </c>
      <c r="B138" s="8">
        <v>160</v>
      </c>
      <c r="C138" s="8">
        <v>200</v>
      </c>
      <c r="D138" s="8" t="s">
        <v>161</v>
      </c>
      <c r="E138" s="39">
        <v>88</v>
      </c>
      <c r="F138" s="39">
        <v>64.8</v>
      </c>
      <c r="G138" s="39">
        <v>110</v>
      </c>
      <c r="H138" s="39">
        <v>81</v>
      </c>
      <c r="I138" s="85">
        <v>12.1</v>
      </c>
      <c r="J138" s="85">
        <v>11.9</v>
      </c>
      <c r="K138" s="85">
        <v>31.5</v>
      </c>
      <c r="L138" s="85">
        <v>274</v>
      </c>
      <c r="M138" s="85">
        <v>0.25</v>
      </c>
      <c r="N138" s="85">
        <v>14.4</v>
      </c>
      <c r="O138" s="85">
        <v>14.1</v>
      </c>
      <c r="P138" s="85">
        <v>37.4</v>
      </c>
      <c r="Q138" s="85">
        <v>325</v>
      </c>
      <c r="R138" s="85">
        <v>0.3</v>
      </c>
      <c r="S138" s="31">
        <v>375</v>
      </c>
    </row>
    <row r="139" spans="1:19" ht="12.75" customHeight="1">
      <c r="A139" s="12" t="s">
        <v>203</v>
      </c>
      <c r="B139" s="8"/>
      <c r="C139" s="8"/>
      <c r="D139" s="8" t="s">
        <v>371</v>
      </c>
      <c r="E139" s="39"/>
      <c r="F139" s="39">
        <v>40</v>
      </c>
      <c r="G139" s="39"/>
      <c r="H139" s="39">
        <v>50</v>
      </c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31"/>
    </row>
    <row r="140" spans="1:19" ht="12.75" customHeight="1">
      <c r="A140" s="12"/>
      <c r="B140" s="12"/>
      <c r="C140" s="12"/>
      <c r="D140" s="12" t="s">
        <v>16</v>
      </c>
      <c r="E140" s="8">
        <v>19.8</v>
      </c>
      <c r="F140" s="8">
        <v>16</v>
      </c>
      <c r="G140" s="8">
        <v>24.8</v>
      </c>
      <c r="H140" s="8">
        <v>20</v>
      </c>
      <c r="I140" s="85"/>
      <c r="J140" s="85"/>
      <c r="K140" s="85"/>
      <c r="L140" s="85"/>
      <c r="M140" s="85"/>
      <c r="N140" s="85"/>
      <c r="O140" s="85"/>
      <c r="P140" s="85"/>
      <c r="Q140" s="85"/>
      <c r="R140" s="106"/>
      <c r="S140" s="31"/>
    </row>
    <row r="141" spans="1:19" ht="12.75">
      <c r="A141" s="12"/>
      <c r="B141" s="12"/>
      <c r="C141" s="12"/>
      <c r="D141" s="12" t="s">
        <v>195</v>
      </c>
      <c r="E141" s="8">
        <v>5</v>
      </c>
      <c r="F141" s="8">
        <v>5</v>
      </c>
      <c r="G141" s="8">
        <v>6</v>
      </c>
      <c r="H141" s="8">
        <v>6</v>
      </c>
      <c r="I141" s="85"/>
      <c r="J141" s="85"/>
      <c r="K141" s="85"/>
      <c r="L141" s="85"/>
      <c r="M141" s="85"/>
      <c r="N141" s="85"/>
      <c r="O141" s="85"/>
      <c r="P141" s="85"/>
      <c r="Q141" s="85"/>
      <c r="R141" s="106"/>
      <c r="S141" s="31"/>
    </row>
    <row r="142" spans="1:19" ht="12.75">
      <c r="A142" s="12"/>
      <c r="B142" s="12"/>
      <c r="C142" s="12"/>
      <c r="D142" s="12" t="s">
        <v>60</v>
      </c>
      <c r="E142" s="8">
        <v>2</v>
      </c>
      <c r="F142" s="8">
        <v>2</v>
      </c>
      <c r="G142" s="8">
        <v>2</v>
      </c>
      <c r="H142" s="8">
        <v>2</v>
      </c>
      <c r="I142" s="85"/>
      <c r="J142" s="85"/>
      <c r="K142" s="85"/>
      <c r="L142" s="85"/>
      <c r="M142" s="85"/>
      <c r="N142" s="85"/>
      <c r="O142" s="85"/>
      <c r="P142" s="85"/>
      <c r="Q142" s="85"/>
      <c r="R142" s="106"/>
      <c r="S142" s="31"/>
    </row>
    <row r="143" spans="1:19" ht="12.75">
      <c r="A143" s="12"/>
      <c r="B143" s="12"/>
      <c r="C143" s="12"/>
      <c r="D143" s="12" t="s">
        <v>186</v>
      </c>
      <c r="E143" s="8">
        <v>7.7</v>
      </c>
      <c r="F143" s="8">
        <v>6.4</v>
      </c>
      <c r="G143" s="8">
        <v>9.6</v>
      </c>
      <c r="H143" s="8">
        <v>8</v>
      </c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31"/>
    </row>
    <row r="144" spans="1:19" ht="12.75">
      <c r="A144" s="12"/>
      <c r="B144" s="12"/>
      <c r="C144" s="12"/>
      <c r="D144" s="12" t="s">
        <v>95</v>
      </c>
      <c r="E144" s="8">
        <v>42</v>
      </c>
      <c r="F144" s="8">
        <v>42</v>
      </c>
      <c r="G144" s="8">
        <v>55</v>
      </c>
      <c r="H144" s="8">
        <v>55</v>
      </c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31"/>
    </row>
    <row r="145" spans="1:19" ht="12.75">
      <c r="A145" s="11" t="s">
        <v>241</v>
      </c>
      <c r="B145" s="8">
        <v>150</v>
      </c>
      <c r="C145" s="8">
        <v>200</v>
      </c>
      <c r="D145" s="8" t="s">
        <v>153</v>
      </c>
      <c r="E145" s="8">
        <v>15</v>
      </c>
      <c r="F145" s="8">
        <v>15</v>
      </c>
      <c r="G145" s="8">
        <v>20</v>
      </c>
      <c r="H145" s="8">
        <v>20</v>
      </c>
      <c r="I145" s="85">
        <v>0.22</v>
      </c>
      <c r="J145" s="85">
        <v>0</v>
      </c>
      <c r="K145" s="85">
        <v>15.1</v>
      </c>
      <c r="L145" s="85">
        <v>60</v>
      </c>
      <c r="M145" s="85">
        <v>0.6</v>
      </c>
      <c r="N145" s="85">
        <v>0.3</v>
      </c>
      <c r="O145" s="85">
        <v>0</v>
      </c>
      <c r="P145" s="85">
        <v>20.1</v>
      </c>
      <c r="Q145" s="85">
        <v>81</v>
      </c>
      <c r="R145" s="85">
        <v>0.8</v>
      </c>
      <c r="S145" s="31">
        <v>531</v>
      </c>
    </row>
    <row r="146" spans="1:19" ht="12.75">
      <c r="A146" s="12" t="s">
        <v>242</v>
      </c>
      <c r="B146" s="12"/>
      <c r="C146" s="12"/>
      <c r="D146" s="8" t="s">
        <v>13</v>
      </c>
      <c r="E146" s="8">
        <v>8</v>
      </c>
      <c r="F146" s="8">
        <v>8</v>
      </c>
      <c r="G146" s="8">
        <v>10</v>
      </c>
      <c r="H146" s="8">
        <v>10</v>
      </c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31"/>
    </row>
    <row r="147" spans="1:19" ht="12.75">
      <c r="A147" s="12"/>
      <c r="B147" s="12"/>
      <c r="C147" s="12"/>
      <c r="D147" s="12" t="s">
        <v>53</v>
      </c>
      <c r="E147" s="8">
        <v>152</v>
      </c>
      <c r="F147" s="8">
        <v>152</v>
      </c>
      <c r="G147" s="8">
        <v>202</v>
      </c>
      <c r="H147" s="8">
        <v>202</v>
      </c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31"/>
    </row>
    <row r="148" spans="1:19" ht="12.75">
      <c r="A148" s="8" t="s">
        <v>21</v>
      </c>
      <c r="B148" s="16" t="s">
        <v>152</v>
      </c>
      <c r="C148" s="16" t="s">
        <v>84</v>
      </c>
      <c r="D148" s="8" t="s">
        <v>131</v>
      </c>
      <c r="E148" s="8">
        <v>20</v>
      </c>
      <c r="F148" s="8">
        <v>20</v>
      </c>
      <c r="G148" s="8">
        <v>30</v>
      </c>
      <c r="H148" s="8">
        <v>30</v>
      </c>
      <c r="I148" s="84">
        <v>1.52</v>
      </c>
      <c r="J148" s="84">
        <v>0.16</v>
      </c>
      <c r="K148" s="84">
        <v>9.84</v>
      </c>
      <c r="L148" s="84">
        <v>47</v>
      </c>
      <c r="M148" s="84">
        <v>0</v>
      </c>
      <c r="N148" s="84">
        <v>2.28</v>
      </c>
      <c r="O148" s="84">
        <v>0.24</v>
      </c>
      <c r="P148" s="84">
        <v>14.76</v>
      </c>
      <c r="Q148" s="84">
        <v>70</v>
      </c>
      <c r="R148" s="84">
        <v>0</v>
      </c>
      <c r="S148" s="31">
        <v>114</v>
      </c>
    </row>
    <row r="149" spans="1:19" ht="12.75">
      <c r="A149" s="8" t="s">
        <v>49</v>
      </c>
      <c r="B149" s="12"/>
      <c r="C149" s="12"/>
      <c r="D149" s="8" t="s">
        <v>22</v>
      </c>
      <c r="E149" s="8">
        <v>20</v>
      </c>
      <c r="F149" s="8">
        <v>20</v>
      </c>
      <c r="G149" s="8">
        <v>25</v>
      </c>
      <c r="H149" s="8">
        <v>25</v>
      </c>
      <c r="I149" s="84">
        <v>1.32</v>
      </c>
      <c r="J149" s="84">
        <v>0.24</v>
      </c>
      <c r="K149" s="84">
        <v>6.68</v>
      </c>
      <c r="L149" s="84">
        <v>34</v>
      </c>
      <c r="M149" s="84">
        <v>0</v>
      </c>
      <c r="N149" s="85">
        <v>1.65</v>
      </c>
      <c r="O149" s="85">
        <v>0.3</v>
      </c>
      <c r="P149" s="85">
        <v>8.35</v>
      </c>
      <c r="Q149" s="85">
        <v>43</v>
      </c>
      <c r="R149" s="85">
        <v>0</v>
      </c>
      <c r="S149" s="31">
        <v>115</v>
      </c>
    </row>
    <row r="150" spans="1:19" ht="12.75">
      <c r="A150" s="150" t="s">
        <v>23</v>
      </c>
      <c r="B150" s="151"/>
      <c r="C150" s="151"/>
      <c r="D150" s="151"/>
      <c r="E150" s="151"/>
      <c r="F150" s="151"/>
      <c r="G150" s="151"/>
      <c r="H150" s="151"/>
      <c r="I150" s="99">
        <f aca="true" t="shared" si="8" ref="I150:R150">SUM(I118:I149)</f>
        <v>23.259999999999998</v>
      </c>
      <c r="J150" s="99">
        <f t="shared" si="8"/>
        <v>17.09</v>
      </c>
      <c r="K150" s="99">
        <f t="shared" si="8"/>
        <v>74.52000000000001</v>
      </c>
      <c r="L150" s="99">
        <f t="shared" si="8"/>
        <v>511</v>
      </c>
      <c r="M150" s="99">
        <f t="shared" si="8"/>
        <v>21.090000000000003</v>
      </c>
      <c r="N150" s="99">
        <f t="shared" si="8"/>
        <v>31.01</v>
      </c>
      <c r="O150" s="99">
        <f t="shared" si="8"/>
        <v>22.189999999999998</v>
      </c>
      <c r="P150" s="99">
        <f t="shared" si="8"/>
        <v>98.83</v>
      </c>
      <c r="Q150" s="99">
        <f t="shared" si="8"/>
        <v>653</v>
      </c>
      <c r="R150" s="99">
        <f t="shared" si="8"/>
        <v>33.89999999999999</v>
      </c>
      <c r="S150" s="31"/>
    </row>
    <row r="151" spans="1:19" ht="12.75">
      <c r="A151" s="150" t="s">
        <v>24</v>
      </c>
      <c r="B151" s="151"/>
      <c r="C151" s="151"/>
      <c r="D151" s="160"/>
      <c r="E151" s="8"/>
      <c r="F151" s="8"/>
      <c r="G151" s="8"/>
      <c r="H151" s="8"/>
      <c r="I151" s="8"/>
      <c r="J151" s="12"/>
      <c r="K151" s="12"/>
      <c r="L151" s="12"/>
      <c r="M151" s="12"/>
      <c r="N151" s="12"/>
      <c r="O151" s="12"/>
      <c r="P151" s="12"/>
      <c r="Q151" s="12"/>
      <c r="R151" s="12"/>
      <c r="S151" s="31"/>
    </row>
    <row r="152" spans="1:19" ht="12.75">
      <c r="A152" s="11" t="s">
        <v>133</v>
      </c>
      <c r="B152" s="8">
        <v>180</v>
      </c>
      <c r="C152" s="8">
        <v>200</v>
      </c>
      <c r="D152" s="11" t="s">
        <v>133</v>
      </c>
      <c r="E152" s="8">
        <v>185</v>
      </c>
      <c r="F152" s="8">
        <v>180</v>
      </c>
      <c r="G152" s="8">
        <v>202</v>
      </c>
      <c r="H152" s="8">
        <v>200</v>
      </c>
      <c r="I152" s="85">
        <v>5.2</v>
      </c>
      <c r="J152" s="85">
        <v>4.5</v>
      </c>
      <c r="K152" s="85">
        <v>7.2</v>
      </c>
      <c r="L152" s="85">
        <v>90</v>
      </c>
      <c r="M152" s="85">
        <v>1.2</v>
      </c>
      <c r="N152" s="85">
        <v>5.8</v>
      </c>
      <c r="O152" s="85">
        <v>5</v>
      </c>
      <c r="P152" s="85">
        <v>8</v>
      </c>
      <c r="Q152" s="85">
        <v>100</v>
      </c>
      <c r="R152" s="85">
        <v>1.4</v>
      </c>
      <c r="S152" s="31">
        <v>535</v>
      </c>
    </row>
    <row r="153" spans="1:19" ht="12.75">
      <c r="A153" s="12" t="s">
        <v>144</v>
      </c>
      <c r="B153" s="8">
        <v>15</v>
      </c>
      <c r="C153" s="8">
        <v>33</v>
      </c>
      <c r="D153" s="8" t="s">
        <v>64</v>
      </c>
      <c r="E153" s="16">
        <v>15</v>
      </c>
      <c r="F153" s="16">
        <v>15</v>
      </c>
      <c r="G153" s="16">
        <v>33</v>
      </c>
      <c r="H153" s="16">
        <v>33</v>
      </c>
      <c r="I153" s="84">
        <v>1</v>
      </c>
      <c r="J153" s="84">
        <v>1.4</v>
      </c>
      <c r="K153" s="84">
        <v>11</v>
      </c>
      <c r="L153" s="84">
        <v>62</v>
      </c>
      <c r="M153" s="84">
        <v>0</v>
      </c>
      <c r="N153" s="84">
        <v>2.2</v>
      </c>
      <c r="O153" s="84">
        <v>2.9</v>
      </c>
      <c r="P153" s="84">
        <v>22.2</v>
      </c>
      <c r="Q153" s="84">
        <v>125</v>
      </c>
      <c r="R153" s="85">
        <v>0</v>
      </c>
      <c r="S153" s="31">
        <v>609</v>
      </c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55" t="s">
        <v>30</v>
      </c>
      <c r="B155" s="155"/>
      <c r="C155" s="155"/>
      <c r="D155" s="155"/>
      <c r="E155" s="155"/>
      <c r="F155" s="155"/>
      <c r="G155" s="155"/>
      <c r="H155" s="155"/>
      <c r="I155" s="44">
        <f>SUM(I152:I154)</f>
        <v>6.2</v>
      </c>
      <c r="J155" s="44">
        <f aca="true" t="shared" si="9" ref="J155:R155">SUM(J152:J154)</f>
        <v>5.9</v>
      </c>
      <c r="K155" s="44">
        <f t="shared" si="9"/>
        <v>18.2</v>
      </c>
      <c r="L155" s="44">
        <f t="shared" si="9"/>
        <v>152</v>
      </c>
      <c r="M155" s="44">
        <f t="shared" si="9"/>
        <v>1.2</v>
      </c>
      <c r="N155" s="44">
        <f t="shared" si="9"/>
        <v>8</v>
      </c>
      <c r="O155" s="44">
        <f t="shared" si="9"/>
        <v>7.9</v>
      </c>
      <c r="P155" s="44">
        <f t="shared" si="9"/>
        <v>30.2</v>
      </c>
      <c r="Q155" s="44">
        <f t="shared" si="9"/>
        <v>225</v>
      </c>
      <c r="R155" s="44">
        <f t="shared" si="9"/>
        <v>1.4</v>
      </c>
      <c r="S155" s="31"/>
    </row>
    <row r="156" spans="1:19" ht="12.75">
      <c r="A156" s="155" t="s">
        <v>31</v>
      </c>
      <c r="B156" s="156"/>
      <c r="C156" s="156"/>
      <c r="D156" s="156"/>
      <c r="E156" s="8"/>
      <c r="F156" s="8"/>
      <c r="G156" s="8"/>
      <c r="H156" s="8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31"/>
    </row>
    <row r="157" spans="1:19" ht="12.75">
      <c r="A157" s="11" t="s">
        <v>492</v>
      </c>
      <c r="B157" s="64" t="s">
        <v>493</v>
      </c>
      <c r="C157" s="64" t="s">
        <v>493</v>
      </c>
      <c r="D157" s="11" t="s">
        <v>494</v>
      </c>
      <c r="E157" s="8">
        <v>55</v>
      </c>
      <c r="F157" s="8">
        <v>45.8</v>
      </c>
      <c r="G157" s="8">
        <v>55</v>
      </c>
      <c r="H157" s="8">
        <v>45.8</v>
      </c>
      <c r="I157" s="85">
        <v>5.1</v>
      </c>
      <c r="J157" s="85">
        <v>4.6</v>
      </c>
      <c r="K157" s="85">
        <v>0.3</v>
      </c>
      <c r="L157" s="85">
        <v>63</v>
      </c>
      <c r="M157" s="85">
        <v>0</v>
      </c>
      <c r="N157" s="85">
        <v>5.1</v>
      </c>
      <c r="O157" s="85">
        <v>4.6</v>
      </c>
      <c r="P157" s="85">
        <v>0.3</v>
      </c>
      <c r="Q157" s="85">
        <v>63</v>
      </c>
      <c r="R157" s="85">
        <v>0</v>
      </c>
      <c r="S157" s="31">
        <v>306</v>
      </c>
    </row>
    <row r="158" spans="1:19" ht="12.75">
      <c r="A158" s="11" t="s">
        <v>97</v>
      </c>
      <c r="B158" s="16">
        <v>180</v>
      </c>
      <c r="C158" s="16">
        <v>220</v>
      </c>
      <c r="D158" s="8" t="s">
        <v>321</v>
      </c>
      <c r="E158" s="8">
        <v>77.4</v>
      </c>
      <c r="F158" s="8">
        <v>57.6</v>
      </c>
      <c r="G158" s="8">
        <v>94.6</v>
      </c>
      <c r="H158" s="8">
        <v>70.4</v>
      </c>
      <c r="I158" s="85">
        <v>3.6</v>
      </c>
      <c r="J158" s="85">
        <v>9.6</v>
      </c>
      <c r="K158" s="85">
        <v>15.3</v>
      </c>
      <c r="L158" s="85">
        <v>162</v>
      </c>
      <c r="M158" s="85">
        <v>13.7</v>
      </c>
      <c r="N158" s="85">
        <v>4.2</v>
      </c>
      <c r="O158" s="85">
        <v>11.2</v>
      </c>
      <c r="P158" s="85">
        <v>17.8</v>
      </c>
      <c r="Q158" s="85">
        <v>189</v>
      </c>
      <c r="R158" s="85">
        <v>15.3</v>
      </c>
      <c r="S158" s="31">
        <v>201</v>
      </c>
    </row>
    <row r="159" spans="1:19" ht="12.75">
      <c r="A159" s="11"/>
      <c r="B159" s="16"/>
      <c r="C159" s="16"/>
      <c r="D159" s="8" t="s">
        <v>322</v>
      </c>
      <c r="E159" s="8">
        <v>82.5</v>
      </c>
      <c r="F159" s="8">
        <v>57.6</v>
      </c>
      <c r="G159" s="8">
        <v>100.5</v>
      </c>
      <c r="H159" s="8">
        <v>70.4</v>
      </c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31"/>
    </row>
    <row r="160" spans="1:19" ht="12.75">
      <c r="A160" s="11"/>
      <c r="B160" s="16"/>
      <c r="C160" s="16"/>
      <c r="D160" s="8" t="s">
        <v>323</v>
      </c>
      <c r="E160" s="8">
        <v>88.7</v>
      </c>
      <c r="F160" s="8">
        <v>57.6</v>
      </c>
      <c r="G160" s="8">
        <v>108</v>
      </c>
      <c r="H160" s="8">
        <v>70.4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31"/>
    </row>
    <row r="161" spans="1:19" ht="12.75">
      <c r="A161" s="11"/>
      <c r="B161" s="16"/>
      <c r="C161" s="16"/>
      <c r="D161" s="8" t="s">
        <v>324</v>
      </c>
      <c r="E161" s="8">
        <v>96</v>
      </c>
      <c r="F161" s="8">
        <v>57.6</v>
      </c>
      <c r="G161" s="8">
        <v>117.7</v>
      </c>
      <c r="H161" s="8">
        <v>70.4</v>
      </c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31"/>
    </row>
    <row r="162" spans="1:19" ht="12.75" customHeight="1">
      <c r="A162" s="12"/>
      <c r="B162" s="12"/>
      <c r="C162" s="12"/>
      <c r="D162" s="8" t="s">
        <v>16</v>
      </c>
      <c r="E162" s="8">
        <v>38</v>
      </c>
      <c r="F162" s="8">
        <v>30.4</v>
      </c>
      <c r="G162" s="8">
        <v>46.4</v>
      </c>
      <c r="H162" s="8">
        <v>37.2</v>
      </c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2"/>
    </row>
    <row r="163" spans="1:19" ht="12.75">
      <c r="A163" s="12"/>
      <c r="B163" s="12"/>
      <c r="C163" s="12"/>
      <c r="D163" s="8" t="s">
        <v>39</v>
      </c>
      <c r="E163" s="8">
        <v>65</v>
      </c>
      <c r="F163" s="8">
        <v>49.3</v>
      </c>
      <c r="G163" s="8">
        <v>85</v>
      </c>
      <c r="H163" s="8">
        <v>62.5</v>
      </c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2"/>
    </row>
    <row r="164" spans="1:19" ht="12.75">
      <c r="A164" s="12"/>
      <c r="B164" s="12"/>
      <c r="C164" s="12"/>
      <c r="D164" s="8" t="s">
        <v>18</v>
      </c>
      <c r="E164" s="8">
        <v>17.1</v>
      </c>
      <c r="F164" s="8">
        <v>14.4</v>
      </c>
      <c r="G164" s="8">
        <v>19.9</v>
      </c>
      <c r="H164" s="8">
        <v>16.8</v>
      </c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2"/>
    </row>
    <row r="165" spans="1:19" ht="12.75">
      <c r="A165" s="12"/>
      <c r="B165" s="12"/>
      <c r="C165" s="12"/>
      <c r="D165" s="8" t="s">
        <v>317</v>
      </c>
      <c r="E165" s="8">
        <v>39</v>
      </c>
      <c r="F165" s="8">
        <v>30.8</v>
      </c>
      <c r="G165" s="8">
        <v>45</v>
      </c>
      <c r="H165" s="8">
        <v>34.4</v>
      </c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2"/>
    </row>
    <row r="166" spans="1:19" ht="12.75">
      <c r="A166" s="12"/>
      <c r="B166" s="12"/>
      <c r="C166" s="12"/>
      <c r="D166" s="8" t="s">
        <v>43</v>
      </c>
      <c r="E166" s="8">
        <v>5.8</v>
      </c>
      <c r="F166" s="8">
        <v>5.8</v>
      </c>
      <c r="G166" s="8">
        <v>7.8</v>
      </c>
      <c r="H166" s="8">
        <v>7.8</v>
      </c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2"/>
    </row>
    <row r="167" spans="1:19" ht="12.75" customHeight="1">
      <c r="A167" s="12"/>
      <c r="B167" s="12"/>
      <c r="C167" s="12"/>
      <c r="D167" s="8" t="s">
        <v>194</v>
      </c>
      <c r="E167" s="8"/>
      <c r="F167" s="8">
        <v>60</v>
      </c>
      <c r="G167" s="8"/>
      <c r="H167" s="8">
        <v>60</v>
      </c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12">
        <v>451</v>
      </c>
    </row>
    <row r="168" spans="1:19" ht="12.75" customHeight="1">
      <c r="A168" s="12"/>
      <c r="B168" s="12"/>
      <c r="C168" s="12"/>
      <c r="D168" s="8" t="s">
        <v>40</v>
      </c>
      <c r="E168" s="8">
        <v>1.5</v>
      </c>
      <c r="F168" s="8">
        <v>1.5</v>
      </c>
      <c r="G168" s="8">
        <v>1.5</v>
      </c>
      <c r="H168" s="8">
        <v>1.5</v>
      </c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12"/>
    </row>
    <row r="169" spans="1:19" ht="12.75">
      <c r="A169" s="12"/>
      <c r="B169" s="12"/>
      <c r="C169" s="12"/>
      <c r="D169" s="12" t="s">
        <v>25</v>
      </c>
      <c r="E169" s="8">
        <v>1.5</v>
      </c>
      <c r="F169" s="8">
        <v>1.5</v>
      </c>
      <c r="G169" s="8">
        <v>1.5</v>
      </c>
      <c r="H169" s="8">
        <v>1.5</v>
      </c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2"/>
    </row>
    <row r="170" spans="1:19" ht="12.75">
      <c r="A170" s="12"/>
      <c r="B170" s="12"/>
      <c r="C170" s="12"/>
      <c r="D170" s="12" t="s">
        <v>53</v>
      </c>
      <c r="E170" s="8">
        <v>33</v>
      </c>
      <c r="F170" s="8">
        <v>33</v>
      </c>
      <c r="G170" s="8">
        <v>33</v>
      </c>
      <c r="H170" s="8">
        <v>33</v>
      </c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2"/>
    </row>
    <row r="171" spans="1:19" ht="12.75">
      <c r="A171" s="12"/>
      <c r="B171" s="12"/>
      <c r="C171" s="12"/>
      <c r="D171" s="12" t="s">
        <v>19</v>
      </c>
      <c r="E171" s="8">
        <v>15</v>
      </c>
      <c r="F171" s="8">
        <v>15</v>
      </c>
      <c r="G171" s="8">
        <v>15</v>
      </c>
      <c r="H171" s="8">
        <v>15</v>
      </c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2"/>
    </row>
    <row r="172" spans="1:19" ht="12.75">
      <c r="A172" s="8" t="s">
        <v>59</v>
      </c>
      <c r="B172" s="8">
        <v>150</v>
      </c>
      <c r="C172" s="8">
        <v>180</v>
      </c>
      <c r="D172" s="8" t="s">
        <v>184</v>
      </c>
      <c r="E172" s="16" t="s">
        <v>183</v>
      </c>
      <c r="F172" s="16" t="s">
        <v>183</v>
      </c>
      <c r="G172" s="16" t="s">
        <v>474</v>
      </c>
      <c r="H172" s="16" t="s">
        <v>474</v>
      </c>
      <c r="I172" s="85">
        <v>0.07</v>
      </c>
      <c r="J172" s="85">
        <v>0</v>
      </c>
      <c r="K172" s="85">
        <v>11.2</v>
      </c>
      <c r="L172" s="85">
        <v>45</v>
      </c>
      <c r="M172" s="85">
        <v>0</v>
      </c>
      <c r="N172" s="84">
        <v>0.09</v>
      </c>
      <c r="O172" s="84">
        <v>0</v>
      </c>
      <c r="P172" s="84">
        <v>13.6</v>
      </c>
      <c r="Q172" s="84">
        <v>54</v>
      </c>
      <c r="R172" s="84">
        <v>0</v>
      </c>
      <c r="S172" s="91">
        <v>503</v>
      </c>
    </row>
    <row r="173" spans="1:19" ht="12.75">
      <c r="A173" s="8"/>
      <c r="B173" s="16"/>
      <c r="C173" s="16"/>
      <c r="D173" s="8" t="s">
        <v>13</v>
      </c>
      <c r="E173" s="16">
        <v>9.5</v>
      </c>
      <c r="F173" s="16">
        <v>9.5</v>
      </c>
      <c r="G173" s="16">
        <v>10.5</v>
      </c>
      <c r="H173" s="16">
        <v>10.5</v>
      </c>
      <c r="I173" s="106"/>
      <c r="J173" s="106"/>
      <c r="K173" s="106"/>
      <c r="L173" s="106"/>
      <c r="M173" s="106"/>
      <c r="N173" s="84"/>
      <c r="O173" s="84"/>
      <c r="P173" s="84"/>
      <c r="Q173" s="84"/>
      <c r="R173" s="84"/>
      <c r="S173" s="91"/>
    </row>
    <row r="174" spans="1:19" ht="12.75">
      <c r="A174" s="12"/>
      <c r="B174" s="8"/>
      <c r="C174" s="8"/>
      <c r="D174" s="8" t="s">
        <v>53</v>
      </c>
      <c r="E174" s="8">
        <v>130</v>
      </c>
      <c r="F174" s="8">
        <v>130</v>
      </c>
      <c r="G174" s="8">
        <v>175</v>
      </c>
      <c r="H174" s="8">
        <v>175</v>
      </c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2"/>
    </row>
    <row r="175" spans="1:19" ht="12.75">
      <c r="A175" s="8" t="s">
        <v>21</v>
      </c>
      <c r="B175" s="8" t="s">
        <v>152</v>
      </c>
      <c r="C175" s="8" t="s">
        <v>58</v>
      </c>
      <c r="D175" s="8" t="s">
        <v>44</v>
      </c>
      <c r="E175" s="8">
        <v>20</v>
      </c>
      <c r="F175" s="8">
        <v>20</v>
      </c>
      <c r="G175" s="8">
        <v>25</v>
      </c>
      <c r="H175" s="8">
        <v>25</v>
      </c>
      <c r="I175" s="84">
        <v>1.52</v>
      </c>
      <c r="J175" s="84">
        <v>0.16</v>
      </c>
      <c r="K175" s="84">
        <v>9.84</v>
      </c>
      <c r="L175" s="84">
        <v>47</v>
      </c>
      <c r="M175" s="84">
        <v>0</v>
      </c>
      <c r="N175" s="84">
        <v>2.28</v>
      </c>
      <c r="O175" s="84">
        <v>0.24</v>
      </c>
      <c r="P175" s="84">
        <v>14.76</v>
      </c>
      <c r="Q175" s="84">
        <v>70</v>
      </c>
      <c r="R175" s="84">
        <v>0</v>
      </c>
      <c r="S175" s="12">
        <v>114</v>
      </c>
    </row>
    <row r="176" spans="1:19" ht="12.75">
      <c r="A176" s="12"/>
      <c r="B176" s="12"/>
      <c r="C176" s="12"/>
      <c r="D176" s="8" t="s">
        <v>22</v>
      </c>
      <c r="E176" s="8">
        <v>20</v>
      </c>
      <c r="F176" s="8">
        <v>20</v>
      </c>
      <c r="G176" s="8">
        <v>25</v>
      </c>
      <c r="H176" s="8">
        <v>25</v>
      </c>
      <c r="I176" s="84">
        <v>1.32</v>
      </c>
      <c r="J176" s="84">
        <v>0.24</v>
      </c>
      <c r="K176" s="84">
        <v>6.68</v>
      </c>
      <c r="L176" s="84">
        <v>34</v>
      </c>
      <c r="M176" s="84">
        <v>0</v>
      </c>
      <c r="N176" s="84">
        <v>1.65</v>
      </c>
      <c r="O176" s="84">
        <v>0.3</v>
      </c>
      <c r="P176" s="84">
        <v>8.35</v>
      </c>
      <c r="Q176" s="84">
        <v>43</v>
      </c>
      <c r="R176" s="84">
        <v>0</v>
      </c>
      <c r="S176" s="12">
        <v>115</v>
      </c>
    </row>
    <row r="177" spans="1:19" ht="12.75">
      <c r="A177" s="155" t="s">
        <v>45</v>
      </c>
      <c r="B177" s="155"/>
      <c r="C177" s="155"/>
      <c r="D177" s="155"/>
      <c r="E177" s="155"/>
      <c r="F177" s="155"/>
      <c r="G177" s="155"/>
      <c r="H177" s="155"/>
      <c r="I177" s="99">
        <f aca="true" t="shared" si="10" ref="I177:R177">SUM(I157:I176)</f>
        <v>11.61</v>
      </c>
      <c r="J177" s="99">
        <f t="shared" si="10"/>
        <v>14.6</v>
      </c>
      <c r="K177" s="99">
        <f t="shared" si="10"/>
        <v>43.32</v>
      </c>
      <c r="L177" s="99">
        <f t="shared" si="10"/>
        <v>351</v>
      </c>
      <c r="M177" s="99">
        <f t="shared" si="10"/>
        <v>13.7</v>
      </c>
      <c r="N177" s="99">
        <f t="shared" si="10"/>
        <v>13.32</v>
      </c>
      <c r="O177" s="99">
        <f t="shared" si="10"/>
        <v>16.34</v>
      </c>
      <c r="P177" s="99">
        <f t="shared" si="10"/>
        <v>54.81</v>
      </c>
      <c r="Q177" s="99">
        <f t="shared" si="10"/>
        <v>419</v>
      </c>
      <c r="R177" s="99">
        <f t="shared" si="10"/>
        <v>15.3</v>
      </c>
      <c r="S177" s="12"/>
    </row>
    <row r="178" spans="1:19" ht="15">
      <c r="A178" s="155" t="s">
        <v>36</v>
      </c>
      <c r="B178" s="155"/>
      <c r="C178" s="155"/>
      <c r="D178" s="155"/>
      <c r="E178" s="155"/>
      <c r="F178" s="155"/>
      <c r="G178" s="155"/>
      <c r="H178" s="155"/>
      <c r="I178" s="35">
        <f aca="true" t="shared" si="11" ref="I178:R178">I177+I155+I150+I116+I113</f>
        <v>51.949999999999996</v>
      </c>
      <c r="J178" s="35">
        <f t="shared" si="11"/>
        <v>48.67</v>
      </c>
      <c r="K178" s="35">
        <f t="shared" si="11"/>
        <v>192.26000000000002</v>
      </c>
      <c r="L178" s="35">
        <f t="shared" si="11"/>
        <v>1386.6</v>
      </c>
      <c r="M178" s="35">
        <f t="shared" si="11"/>
        <v>46.93</v>
      </c>
      <c r="N178" s="35">
        <f t="shared" si="11"/>
        <v>67.02</v>
      </c>
      <c r="O178" s="35">
        <f t="shared" si="11"/>
        <v>61.31</v>
      </c>
      <c r="P178" s="35">
        <f t="shared" si="11"/>
        <v>254.72000000000003</v>
      </c>
      <c r="Q178" s="35">
        <f t="shared" si="11"/>
        <v>1780</v>
      </c>
      <c r="R178" s="35">
        <f t="shared" si="11"/>
        <v>62.50999999999999</v>
      </c>
      <c r="S178" s="12"/>
    </row>
    <row r="179" spans="1:19" ht="12.75">
      <c r="A179" s="150" t="s">
        <v>544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60"/>
      <c r="R179" s="12"/>
      <c r="S179" s="12"/>
    </row>
    <row r="180" spans="1:19" ht="12.75">
      <c r="A180" s="152" t="s">
        <v>189</v>
      </c>
      <c r="B180" s="153"/>
      <c r="C180" s="153"/>
      <c r="D180" s="154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1" t="s">
        <v>139</v>
      </c>
      <c r="B181" s="39">
        <v>150</v>
      </c>
      <c r="C181" s="39">
        <v>200</v>
      </c>
      <c r="D181" s="11" t="s">
        <v>448</v>
      </c>
      <c r="E181" s="16">
        <v>12</v>
      </c>
      <c r="F181" s="16">
        <v>12</v>
      </c>
      <c r="G181" s="16">
        <v>18</v>
      </c>
      <c r="H181" s="16">
        <v>18</v>
      </c>
      <c r="I181" s="107">
        <v>4.3</v>
      </c>
      <c r="J181" s="107">
        <v>3.9</v>
      </c>
      <c r="K181" s="107">
        <v>14.1</v>
      </c>
      <c r="L181" s="107">
        <v>109</v>
      </c>
      <c r="M181" s="107">
        <v>0.7</v>
      </c>
      <c r="N181" s="107">
        <v>5.75</v>
      </c>
      <c r="O181" s="107">
        <v>5.2</v>
      </c>
      <c r="P181" s="107">
        <v>18.8</v>
      </c>
      <c r="Q181" s="107">
        <v>146</v>
      </c>
      <c r="R181" s="107">
        <v>0.9</v>
      </c>
      <c r="S181" s="90">
        <v>171</v>
      </c>
    </row>
    <row r="182" spans="1:19" ht="12.75">
      <c r="A182" s="33"/>
      <c r="B182" s="39"/>
      <c r="C182" s="39"/>
      <c r="D182" s="11" t="s">
        <v>11</v>
      </c>
      <c r="E182" s="16">
        <v>120</v>
      </c>
      <c r="F182" s="16">
        <v>120</v>
      </c>
      <c r="G182" s="16">
        <v>125</v>
      </c>
      <c r="H182" s="16">
        <v>125</v>
      </c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3"/>
    </row>
    <row r="183" spans="1:19" ht="12.75">
      <c r="A183" s="33"/>
      <c r="B183" s="39"/>
      <c r="C183" s="39"/>
      <c r="D183" s="11" t="s">
        <v>53</v>
      </c>
      <c r="E183" s="16">
        <v>45</v>
      </c>
      <c r="F183" s="16">
        <v>45</v>
      </c>
      <c r="G183" s="16">
        <v>60</v>
      </c>
      <c r="H183" s="16">
        <v>60</v>
      </c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3"/>
    </row>
    <row r="184" spans="1:19" ht="12.75">
      <c r="A184" s="33"/>
      <c r="B184" s="39"/>
      <c r="C184" s="39"/>
      <c r="D184" s="11" t="s">
        <v>13</v>
      </c>
      <c r="E184" s="16">
        <v>1.5</v>
      </c>
      <c r="F184" s="16">
        <v>1.5</v>
      </c>
      <c r="G184" s="16">
        <v>2</v>
      </c>
      <c r="H184" s="16">
        <v>2</v>
      </c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3"/>
    </row>
    <row r="185" spans="1:19" ht="12.75">
      <c r="A185" s="33"/>
      <c r="B185" s="39"/>
      <c r="C185" s="39"/>
      <c r="D185" s="11" t="s">
        <v>40</v>
      </c>
      <c r="E185" s="16">
        <v>2.5</v>
      </c>
      <c r="F185" s="16">
        <v>2.5</v>
      </c>
      <c r="G185" s="16">
        <v>3</v>
      </c>
      <c r="H185" s="16">
        <v>3</v>
      </c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3"/>
    </row>
    <row r="186" spans="1:19" ht="12.75">
      <c r="A186" s="12" t="s">
        <v>46</v>
      </c>
      <c r="B186" s="8">
        <v>150</v>
      </c>
      <c r="C186" s="8">
        <v>200</v>
      </c>
      <c r="D186" s="12" t="s">
        <v>212</v>
      </c>
      <c r="E186" s="8">
        <v>2.5</v>
      </c>
      <c r="F186" s="8">
        <v>2.5</v>
      </c>
      <c r="G186" s="8">
        <v>3</v>
      </c>
      <c r="H186" s="8">
        <v>3</v>
      </c>
      <c r="I186" s="108">
        <v>2.6</v>
      </c>
      <c r="J186" s="108">
        <v>1.5</v>
      </c>
      <c r="K186" s="108">
        <v>16.7</v>
      </c>
      <c r="L186" s="108">
        <v>98.5</v>
      </c>
      <c r="M186" s="108">
        <v>0.012</v>
      </c>
      <c r="N186" s="108">
        <v>3.5</v>
      </c>
      <c r="O186" s="108">
        <v>3.4</v>
      </c>
      <c r="P186" s="108">
        <v>22.3</v>
      </c>
      <c r="Q186" s="108">
        <v>130</v>
      </c>
      <c r="R186" s="108">
        <v>0.16</v>
      </c>
      <c r="S186" s="12">
        <v>203</v>
      </c>
    </row>
    <row r="187" spans="1:19" ht="12.75">
      <c r="A187" s="12"/>
      <c r="B187" s="8"/>
      <c r="C187" s="8"/>
      <c r="D187" s="33" t="s">
        <v>466</v>
      </c>
      <c r="E187" s="16">
        <v>28</v>
      </c>
      <c r="F187" s="16">
        <v>28</v>
      </c>
      <c r="G187" s="16">
        <v>37</v>
      </c>
      <c r="H187" s="16">
        <v>37</v>
      </c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2"/>
    </row>
    <row r="188" spans="1:19" ht="12.75">
      <c r="A188" s="12"/>
      <c r="B188" s="8"/>
      <c r="C188" s="8"/>
      <c r="D188" s="101" t="s">
        <v>469</v>
      </c>
      <c r="E188" s="97"/>
      <c r="F188" s="97">
        <v>70</v>
      </c>
      <c r="G188" s="97"/>
      <c r="H188" s="97">
        <v>92.5</v>
      </c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2"/>
    </row>
    <row r="189" spans="1:19" ht="12.75">
      <c r="A189" s="12"/>
      <c r="B189" s="8"/>
      <c r="C189" s="8"/>
      <c r="D189" s="12" t="s">
        <v>53</v>
      </c>
      <c r="E189" s="8">
        <v>123</v>
      </c>
      <c r="F189" s="8">
        <v>123</v>
      </c>
      <c r="G189" s="8">
        <v>164</v>
      </c>
      <c r="H189" s="8">
        <v>164</v>
      </c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2"/>
    </row>
    <row r="190" spans="1:19" ht="12.75">
      <c r="A190" s="8" t="s">
        <v>295</v>
      </c>
      <c r="B190" s="34" t="s">
        <v>243</v>
      </c>
      <c r="C190" s="34" t="s">
        <v>147</v>
      </c>
      <c r="D190" s="8" t="s">
        <v>296</v>
      </c>
      <c r="E190" s="16">
        <v>15</v>
      </c>
      <c r="F190" s="16">
        <v>15</v>
      </c>
      <c r="G190" s="16">
        <v>25</v>
      </c>
      <c r="H190" s="16">
        <v>25</v>
      </c>
      <c r="I190" s="108">
        <v>1.13</v>
      </c>
      <c r="J190" s="108">
        <v>0.43</v>
      </c>
      <c r="K190" s="108">
        <v>7.7</v>
      </c>
      <c r="L190" s="108">
        <v>39</v>
      </c>
      <c r="M190" s="108">
        <v>0</v>
      </c>
      <c r="N190" s="108">
        <v>1.9</v>
      </c>
      <c r="O190" s="108">
        <v>0.71</v>
      </c>
      <c r="P190" s="108">
        <v>12.8</v>
      </c>
      <c r="Q190" s="108">
        <v>65</v>
      </c>
      <c r="R190" s="107">
        <v>0</v>
      </c>
      <c r="S190" s="90">
        <v>117</v>
      </c>
    </row>
    <row r="191" spans="1:19" ht="12.75">
      <c r="A191" s="8" t="s">
        <v>101</v>
      </c>
      <c r="B191" s="34"/>
      <c r="C191" s="34"/>
      <c r="D191" s="8" t="s">
        <v>40</v>
      </c>
      <c r="E191" s="16">
        <v>5</v>
      </c>
      <c r="F191" s="16">
        <v>5</v>
      </c>
      <c r="G191" s="16">
        <v>5</v>
      </c>
      <c r="H191" s="16">
        <v>5</v>
      </c>
      <c r="I191" s="108">
        <v>0.025</v>
      </c>
      <c r="J191" s="108">
        <v>4.1</v>
      </c>
      <c r="K191" s="108">
        <v>0.04</v>
      </c>
      <c r="L191" s="108">
        <v>37</v>
      </c>
      <c r="M191" s="108">
        <v>0</v>
      </c>
      <c r="N191" s="108">
        <v>0.025</v>
      </c>
      <c r="O191" s="108">
        <v>4.1</v>
      </c>
      <c r="P191" s="108">
        <v>0.04</v>
      </c>
      <c r="Q191" s="108">
        <v>37</v>
      </c>
      <c r="R191" s="107">
        <v>0</v>
      </c>
      <c r="S191" s="90">
        <v>111</v>
      </c>
    </row>
    <row r="192" spans="1:19" ht="12.75">
      <c r="A192" s="150" t="s">
        <v>14</v>
      </c>
      <c r="B192" s="151"/>
      <c r="C192" s="151"/>
      <c r="D192" s="151"/>
      <c r="E192" s="151"/>
      <c r="F192" s="151"/>
      <c r="G192" s="151"/>
      <c r="H192" s="160"/>
      <c r="I192" s="104">
        <f aca="true" t="shared" si="12" ref="I192:R192">SUM(I181:I191)</f>
        <v>8.055000000000001</v>
      </c>
      <c r="J192" s="104">
        <f t="shared" si="12"/>
        <v>9.93</v>
      </c>
      <c r="K192" s="104">
        <f t="shared" si="12"/>
        <v>38.54</v>
      </c>
      <c r="L192" s="104">
        <f t="shared" si="12"/>
        <v>283.5</v>
      </c>
      <c r="M192" s="104">
        <f t="shared" si="12"/>
        <v>0.712</v>
      </c>
      <c r="N192" s="104">
        <f t="shared" si="12"/>
        <v>11.175</v>
      </c>
      <c r="O192" s="104">
        <f t="shared" si="12"/>
        <v>13.409999999999998</v>
      </c>
      <c r="P192" s="104">
        <f t="shared" si="12"/>
        <v>53.940000000000005</v>
      </c>
      <c r="Q192" s="104">
        <f t="shared" si="12"/>
        <v>378</v>
      </c>
      <c r="R192" s="104">
        <f t="shared" si="12"/>
        <v>1.06</v>
      </c>
      <c r="S192" s="103"/>
    </row>
    <row r="193" spans="1:19" ht="12.75">
      <c r="A193" s="155" t="s">
        <v>56</v>
      </c>
      <c r="B193" s="155"/>
      <c r="C193" s="155"/>
      <c r="D193" s="155"/>
      <c r="E193" s="93"/>
      <c r="F193" s="93"/>
      <c r="G193" s="93"/>
      <c r="H193" s="93"/>
      <c r="I193" s="93"/>
      <c r="J193" s="94"/>
      <c r="K193" s="94"/>
      <c r="L193" s="94"/>
      <c r="M193" s="94"/>
      <c r="N193" s="94"/>
      <c r="O193" s="94"/>
      <c r="P193" s="94"/>
      <c r="Q193" s="94"/>
      <c r="R193" s="95"/>
      <c r="S193" s="103"/>
    </row>
    <row r="194" spans="1:19" ht="12.75">
      <c r="A194" s="11" t="s">
        <v>190</v>
      </c>
      <c r="B194" s="64">
        <v>100</v>
      </c>
      <c r="C194" s="64">
        <v>100</v>
      </c>
      <c r="D194" s="8" t="s">
        <v>42</v>
      </c>
      <c r="E194" s="8">
        <v>100</v>
      </c>
      <c r="F194" s="8">
        <v>100</v>
      </c>
      <c r="G194" s="8">
        <v>100</v>
      </c>
      <c r="H194" s="8">
        <v>100</v>
      </c>
      <c r="I194" s="96">
        <v>0.5</v>
      </c>
      <c r="J194" s="96">
        <v>0</v>
      </c>
      <c r="K194" s="96">
        <v>10.1</v>
      </c>
      <c r="L194" s="96">
        <v>46</v>
      </c>
      <c r="M194" s="96">
        <v>4</v>
      </c>
      <c r="N194" s="96">
        <v>0.5</v>
      </c>
      <c r="O194" s="96">
        <v>0</v>
      </c>
      <c r="P194" s="96">
        <v>10.1</v>
      </c>
      <c r="Q194" s="96">
        <v>46</v>
      </c>
      <c r="R194" s="96">
        <v>4</v>
      </c>
      <c r="S194" s="90">
        <v>537</v>
      </c>
    </row>
    <row r="195" spans="1:19" ht="12.75">
      <c r="A195" s="150" t="s">
        <v>57</v>
      </c>
      <c r="B195" s="151"/>
      <c r="C195" s="151"/>
      <c r="D195" s="151"/>
      <c r="E195" s="151"/>
      <c r="F195" s="151"/>
      <c r="G195" s="151"/>
      <c r="H195" s="160"/>
      <c r="I195" s="44">
        <f aca="true" t="shared" si="13" ref="I195:R195">I194</f>
        <v>0.5</v>
      </c>
      <c r="J195" s="44">
        <f t="shared" si="13"/>
        <v>0</v>
      </c>
      <c r="K195" s="44">
        <f t="shared" si="13"/>
        <v>10.1</v>
      </c>
      <c r="L195" s="44">
        <f t="shared" si="13"/>
        <v>46</v>
      </c>
      <c r="M195" s="44">
        <f t="shared" si="13"/>
        <v>4</v>
      </c>
      <c r="N195" s="44">
        <f t="shared" si="13"/>
        <v>0.5</v>
      </c>
      <c r="O195" s="44">
        <f t="shared" si="13"/>
        <v>0</v>
      </c>
      <c r="P195" s="44">
        <f t="shared" si="13"/>
        <v>10.1</v>
      </c>
      <c r="Q195" s="44">
        <f t="shared" si="13"/>
        <v>46</v>
      </c>
      <c r="R195" s="101">
        <f t="shared" si="13"/>
        <v>4</v>
      </c>
      <c r="S195" s="103"/>
    </row>
    <row r="196" spans="1:19" ht="12.75">
      <c r="A196" s="155" t="s">
        <v>15</v>
      </c>
      <c r="B196" s="155"/>
      <c r="C196" s="155"/>
      <c r="D196" s="155"/>
      <c r="E196" s="8"/>
      <c r="F196" s="8"/>
      <c r="G196" s="8"/>
      <c r="H196" s="8"/>
      <c r="I196" s="8"/>
      <c r="J196" s="94"/>
      <c r="K196" s="94"/>
      <c r="L196" s="94"/>
      <c r="M196" s="94"/>
      <c r="N196" s="94"/>
      <c r="O196" s="94"/>
      <c r="P196" s="94"/>
      <c r="Q196" s="94"/>
      <c r="R196" s="95"/>
      <c r="S196" s="103"/>
    </row>
    <row r="197" spans="1:19" ht="12.75">
      <c r="A197" s="12" t="s">
        <v>67</v>
      </c>
      <c r="B197" s="8">
        <v>50</v>
      </c>
      <c r="C197" s="8">
        <v>60</v>
      </c>
      <c r="D197" s="12" t="s">
        <v>16</v>
      </c>
      <c r="E197" s="8">
        <v>35</v>
      </c>
      <c r="F197" s="8">
        <v>28</v>
      </c>
      <c r="G197" s="8">
        <v>42</v>
      </c>
      <c r="H197" s="8">
        <v>33.6</v>
      </c>
      <c r="I197" s="85">
        <v>1</v>
      </c>
      <c r="J197" s="85">
        <v>4.5</v>
      </c>
      <c r="K197" s="85">
        <v>2.9</v>
      </c>
      <c r="L197" s="85">
        <v>61</v>
      </c>
      <c r="M197" s="85">
        <v>2.3</v>
      </c>
      <c r="N197" s="85">
        <v>1.14</v>
      </c>
      <c r="O197" s="85">
        <v>6</v>
      </c>
      <c r="P197" s="85">
        <v>3.54</v>
      </c>
      <c r="Q197" s="85">
        <v>73</v>
      </c>
      <c r="R197" s="85">
        <v>2.7</v>
      </c>
      <c r="S197" s="12">
        <v>27</v>
      </c>
    </row>
    <row r="198" spans="1:19" ht="12.75">
      <c r="A198" s="12" t="s">
        <v>100</v>
      </c>
      <c r="B198" s="8"/>
      <c r="C198" s="8"/>
      <c r="D198" s="12" t="s">
        <v>372</v>
      </c>
      <c r="E198" s="8"/>
      <c r="F198" s="8">
        <v>25.5</v>
      </c>
      <c r="G198" s="8"/>
      <c r="H198" s="8">
        <v>30.6</v>
      </c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12"/>
    </row>
    <row r="199" spans="1:19" ht="12.75">
      <c r="A199" s="12"/>
      <c r="B199" s="8"/>
      <c r="C199" s="8"/>
      <c r="D199" s="12" t="s">
        <v>155</v>
      </c>
      <c r="E199" s="8">
        <v>31</v>
      </c>
      <c r="F199" s="8">
        <v>20</v>
      </c>
      <c r="G199" s="8">
        <v>37.2</v>
      </c>
      <c r="H199" s="8">
        <v>24</v>
      </c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2"/>
    </row>
    <row r="200" spans="1:19" ht="12.75">
      <c r="A200" s="12"/>
      <c r="B200" s="12"/>
      <c r="C200" s="12"/>
      <c r="D200" s="12" t="s">
        <v>60</v>
      </c>
      <c r="E200" s="8">
        <v>4</v>
      </c>
      <c r="F200" s="8">
        <v>4</v>
      </c>
      <c r="G200" s="8">
        <v>5.5</v>
      </c>
      <c r="H200" s="8">
        <v>5.5</v>
      </c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2"/>
    </row>
    <row r="201" spans="1:19" ht="12.75">
      <c r="A201" s="11" t="s">
        <v>98</v>
      </c>
      <c r="B201" s="64" t="s">
        <v>213</v>
      </c>
      <c r="C201" s="64" t="s">
        <v>214</v>
      </c>
      <c r="D201" s="8" t="s">
        <v>321</v>
      </c>
      <c r="E201" s="8">
        <v>40</v>
      </c>
      <c r="F201" s="16">
        <v>30</v>
      </c>
      <c r="G201" s="8">
        <v>53.4</v>
      </c>
      <c r="H201" s="16">
        <v>40</v>
      </c>
      <c r="I201" s="85">
        <v>0.92</v>
      </c>
      <c r="J201" s="85">
        <v>1.5</v>
      </c>
      <c r="K201" s="85">
        <v>5.6</v>
      </c>
      <c r="L201" s="85">
        <v>37</v>
      </c>
      <c r="M201" s="85">
        <v>3.45</v>
      </c>
      <c r="N201" s="85">
        <v>0.96</v>
      </c>
      <c r="O201" s="85">
        <v>2</v>
      </c>
      <c r="P201" s="85">
        <v>7</v>
      </c>
      <c r="Q201" s="85">
        <v>50</v>
      </c>
      <c r="R201" s="85">
        <v>4.6</v>
      </c>
      <c r="S201" s="12">
        <v>151</v>
      </c>
    </row>
    <row r="202" spans="1:19" ht="12.75">
      <c r="A202" s="11" t="s">
        <v>415</v>
      </c>
      <c r="B202" s="64" t="s">
        <v>85</v>
      </c>
      <c r="C202" s="64" t="s">
        <v>416</v>
      </c>
      <c r="D202" s="8" t="s">
        <v>322</v>
      </c>
      <c r="E202" s="8">
        <v>43</v>
      </c>
      <c r="F202" s="16">
        <v>30</v>
      </c>
      <c r="G202" s="8">
        <v>57.3</v>
      </c>
      <c r="H202" s="16">
        <v>40</v>
      </c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12"/>
    </row>
    <row r="203" spans="1:19" ht="12.75">
      <c r="A203" s="11"/>
      <c r="B203" s="8"/>
      <c r="C203" s="8"/>
      <c r="D203" s="8" t="s">
        <v>323</v>
      </c>
      <c r="E203" s="8">
        <v>46.2</v>
      </c>
      <c r="F203" s="16">
        <v>30</v>
      </c>
      <c r="G203" s="8">
        <v>61.6</v>
      </c>
      <c r="H203" s="16">
        <v>40</v>
      </c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12"/>
    </row>
    <row r="204" spans="1:19" ht="12.75">
      <c r="A204" s="11"/>
      <c r="B204" s="8"/>
      <c r="C204" s="8"/>
      <c r="D204" s="8" t="s">
        <v>324</v>
      </c>
      <c r="E204" s="8">
        <v>50</v>
      </c>
      <c r="F204" s="16">
        <v>30</v>
      </c>
      <c r="G204" s="8">
        <v>66.7</v>
      </c>
      <c r="H204" s="16">
        <v>40</v>
      </c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12"/>
    </row>
    <row r="205" spans="1:19" ht="12.75">
      <c r="A205" s="11"/>
      <c r="B205" s="8"/>
      <c r="C205" s="8"/>
      <c r="D205" s="8" t="s">
        <v>16</v>
      </c>
      <c r="E205" s="16">
        <v>7.5</v>
      </c>
      <c r="F205" s="16">
        <v>6</v>
      </c>
      <c r="G205" s="16">
        <v>10</v>
      </c>
      <c r="H205" s="16">
        <v>8</v>
      </c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2"/>
    </row>
    <row r="206" spans="1:19" ht="12.75">
      <c r="A206" s="12"/>
      <c r="B206" s="12"/>
      <c r="C206" s="12"/>
      <c r="D206" s="8" t="s">
        <v>18</v>
      </c>
      <c r="E206" s="16">
        <v>7.2</v>
      </c>
      <c r="F206" s="16">
        <v>6</v>
      </c>
      <c r="G206" s="16">
        <v>9.6</v>
      </c>
      <c r="H206" s="16">
        <v>8</v>
      </c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2"/>
    </row>
    <row r="207" spans="1:19" ht="12.75">
      <c r="A207" s="12"/>
      <c r="B207" s="12"/>
      <c r="C207" s="12"/>
      <c r="D207" s="8" t="s">
        <v>562</v>
      </c>
      <c r="E207" s="16">
        <v>1.5</v>
      </c>
      <c r="F207" s="16">
        <v>1.5</v>
      </c>
      <c r="G207" s="16">
        <v>2</v>
      </c>
      <c r="H207" s="16">
        <v>2</v>
      </c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2"/>
    </row>
    <row r="208" spans="1:19" ht="12.75">
      <c r="A208" s="12"/>
      <c r="B208" s="12"/>
      <c r="C208" s="12"/>
      <c r="D208" s="8" t="s">
        <v>230</v>
      </c>
      <c r="E208" s="16"/>
      <c r="F208" s="16">
        <v>112.5</v>
      </c>
      <c r="G208" s="16"/>
      <c r="H208" s="16">
        <v>150</v>
      </c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2"/>
    </row>
    <row r="209" spans="1:19" ht="12.75">
      <c r="A209" s="12"/>
      <c r="B209" s="12"/>
      <c r="C209" s="12"/>
      <c r="D209" s="8" t="s">
        <v>413</v>
      </c>
      <c r="E209" s="8">
        <v>33.5</v>
      </c>
      <c r="F209" s="8">
        <v>25</v>
      </c>
      <c r="G209" s="8">
        <v>40</v>
      </c>
      <c r="H209" s="8">
        <v>30</v>
      </c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2">
        <v>409</v>
      </c>
    </row>
    <row r="210" spans="1:19" ht="12.75">
      <c r="A210" s="12"/>
      <c r="B210" s="12"/>
      <c r="C210" s="12"/>
      <c r="D210" s="10" t="s">
        <v>99</v>
      </c>
      <c r="E210" s="16"/>
      <c r="F210" s="97">
        <v>20</v>
      </c>
      <c r="G210" s="97"/>
      <c r="H210" s="97">
        <v>25</v>
      </c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2"/>
    </row>
    <row r="211" spans="1:19" ht="12.75">
      <c r="A211" s="12"/>
      <c r="B211" s="12"/>
      <c r="C211" s="12"/>
      <c r="D211" s="8" t="s">
        <v>61</v>
      </c>
      <c r="E211" s="16">
        <v>8</v>
      </c>
      <c r="F211" s="16">
        <v>8</v>
      </c>
      <c r="G211" s="16">
        <v>10</v>
      </c>
      <c r="H211" s="16">
        <v>10</v>
      </c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2"/>
    </row>
    <row r="212" spans="1:19" ht="12.75">
      <c r="A212" s="12"/>
      <c r="B212" s="12"/>
      <c r="C212" s="12"/>
      <c r="D212" s="8" t="s">
        <v>40</v>
      </c>
      <c r="E212" s="16">
        <v>0.8</v>
      </c>
      <c r="F212" s="16">
        <v>0.8</v>
      </c>
      <c r="G212" s="16">
        <v>1</v>
      </c>
      <c r="H212" s="16">
        <v>1</v>
      </c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2"/>
    </row>
    <row r="213" spans="1:19" ht="12.75">
      <c r="A213" s="12"/>
      <c r="B213" s="12"/>
      <c r="C213" s="12"/>
      <c r="D213" s="8" t="s">
        <v>318</v>
      </c>
      <c r="E213" s="16">
        <v>2.4</v>
      </c>
      <c r="F213" s="16">
        <v>2.1</v>
      </c>
      <c r="G213" s="16">
        <v>3</v>
      </c>
      <c r="H213" s="16">
        <v>2.6</v>
      </c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2"/>
    </row>
    <row r="214" spans="1:19" ht="12.75">
      <c r="A214" s="12" t="s">
        <v>563</v>
      </c>
      <c r="B214" s="12">
        <v>80</v>
      </c>
      <c r="C214" s="12">
        <v>85</v>
      </c>
      <c r="D214" s="8" t="s">
        <v>273</v>
      </c>
      <c r="E214" s="8">
        <v>89</v>
      </c>
      <c r="F214" s="8">
        <v>75</v>
      </c>
      <c r="G214" s="8">
        <v>98</v>
      </c>
      <c r="H214" s="8">
        <v>80</v>
      </c>
      <c r="I214" s="85">
        <v>14.4</v>
      </c>
      <c r="J214" s="85">
        <v>11</v>
      </c>
      <c r="K214" s="85">
        <v>2.5</v>
      </c>
      <c r="L214" s="85">
        <v>170</v>
      </c>
      <c r="M214" s="85">
        <v>6.8</v>
      </c>
      <c r="N214" s="85">
        <v>15.3</v>
      </c>
      <c r="O214" s="85">
        <v>11.7</v>
      </c>
      <c r="P214" s="85">
        <v>2.7</v>
      </c>
      <c r="Q214" s="85">
        <v>181</v>
      </c>
      <c r="R214" s="85">
        <v>7.2</v>
      </c>
      <c r="S214" s="12">
        <v>403</v>
      </c>
    </row>
    <row r="215" spans="1:19" ht="12.75">
      <c r="A215" s="12" t="s">
        <v>564</v>
      </c>
      <c r="B215" s="12"/>
      <c r="C215" s="12"/>
      <c r="D215" s="8" t="s">
        <v>43</v>
      </c>
      <c r="E215" s="16">
        <v>6</v>
      </c>
      <c r="F215" s="16">
        <v>6</v>
      </c>
      <c r="G215" s="16">
        <v>8</v>
      </c>
      <c r="H215" s="16">
        <v>8</v>
      </c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2"/>
    </row>
    <row r="216" spans="1:19" ht="12.75">
      <c r="A216" s="12"/>
      <c r="B216" s="12"/>
      <c r="C216" s="12"/>
      <c r="D216" s="8" t="s">
        <v>565</v>
      </c>
      <c r="E216" s="16"/>
      <c r="F216" s="16">
        <v>50</v>
      </c>
      <c r="G216" s="16"/>
      <c r="H216" s="16">
        <v>55</v>
      </c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2"/>
    </row>
    <row r="217" spans="1:19" ht="12.75">
      <c r="A217" s="12"/>
      <c r="B217" s="8"/>
      <c r="C217" s="8"/>
      <c r="D217" s="10" t="s">
        <v>177</v>
      </c>
      <c r="E217" s="8"/>
      <c r="F217" s="10">
        <v>30</v>
      </c>
      <c r="G217" s="10"/>
      <c r="H217" s="10">
        <v>30</v>
      </c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31">
        <v>451</v>
      </c>
    </row>
    <row r="218" spans="1:19" ht="12.75">
      <c r="A218" s="12"/>
      <c r="B218" s="8"/>
      <c r="C218" s="8"/>
      <c r="D218" s="8" t="s">
        <v>19</v>
      </c>
      <c r="E218" s="8">
        <v>7.5</v>
      </c>
      <c r="F218" s="8">
        <v>7.5</v>
      </c>
      <c r="G218" s="8">
        <v>7.5</v>
      </c>
      <c r="H218" s="8">
        <v>7.5</v>
      </c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31"/>
    </row>
    <row r="219" spans="1:19" ht="12.75">
      <c r="A219" s="12"/>
      <c r="B219" s="8"/>
      <c r="C219" s="8"/>
      <c r="D219" s="8" t="s">
        <v>61</v>
      </c>
      <c r="E219" s="8">
        <v>0.8</v>
      </c>
      <c r="F219" s="8">
        <v>0.8</v>
      </c>
      <c r="G219" s="8">
        <v>0.8</v>
      </c>
      <c r="H219" s="8">
        <v>0.8</v>
      </c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31"/>
    </row>
    <row r="220" spans="1:19" ht="12.75">
      <c r="A220" s="12"/>
      <c r="B220" s="8"/>
      <c r="C220" s="8"/>
      <c r="D220" s="8" t="s">
        <v>53</v>
      </c>
      <c r="E220" s="8">
        <v>17</v>
      </c>
      <c r="F220" s="8">
        <v>17</v>
      </c>
      <c r="G220" s="8">
        <v>17</v>
      </c>
      <c r="H220" s="8">
        <v>17</v>
      </c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31"/>
    </row>
    <row r="221" spans="1:19" ht="12.75">
      <c r="A221" s="12"/>
      <c r="B221" s="8"/>
      <c r="C221" s="8"/>
      <c r="D221" s="8" t="s">
        <v>40</v>
      </c>
      <c r="E221" s="8">
        <v>0.8</v>
      </c>
      <c r="F221" s="8">
        <v>0.8</v>
      </c>
      <c r="G221" s="8">
        <v>0.8</v>
      </c>
      <c r="H221" s="8">
        <v>0.8</v>
      </c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31"/>
    </row>
    <row r="222" spans="1:19" ht="12.75">
      <c r="A222" s="12" t="s">
        <v>519</v>
      </c>
      <c r="B222" s="8">
        <v>110</v>
      </c>
      <c r="C222" s="8">
        <v>150</v>
      </c>
      <c r="D222" s="8" t="s">
        <v>407</v>
      </c>
      <c r="E222" s="8">
        <v>48</v>
      </c>
      <c r="F222" s="8">
        <v>48</v>
      </c>
      <c r="G222" s="8">
        <v>69</v>
      </c>
      <c r="H222" s="8">
        <v>69</v>
      </c>
      <c r="I222" s="85">
        <v>3.2</v>
      </c>
      <c r="J222" s="85">
        <v>5.7</v>
      </c>
      <c r="K222" s="85">
        <v>27.1</v>
      </c>
      <c r="L222" s="85">
        <v>185</v>
      </c>
      <c r="M222" s="85">
        <v>0</v>
      </c>
      <c r="N222" s="85">
        <v>4.3</v>
      </c>
      <c r="O222" s="85">
        <v>7.7</v>
      </c>
      <c r="P222" s="85">
        <v>36.9</v>
      </c>
      <c r="Q222" s="85">
        <v>253</v>
      </c>
      <c r="R222" s="85">
        <v>0</v>
      </c>
      <c r="S222" s="31">
        <v>243</v>
      </c>
    </row>
    <row r="223" spans="1:19" ht="12.75">
      <c r="A223" s="12"/>
      <c r="B223" s="8"/>
      <c r="C223" s="8"/>
      <c r="D223" s="8" t="s">
        <v>195</v>
      </c>
      <c r="E223" s="8">
        <v>5</v>
      </c>
      <c r="F223" s="8">
        <v>5</v>
      </c>
      <c r="G223" s="8">
        <v>7</v>
      </c>
      <c r="H223" s="8">
        <v>7</v>
      </c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31"/>
    </row>
    <row r="224" spans="1:19" ht="12.75">
      <c r="A224" s="11" t="s">
        <v>220</v>
      </c>
      <c r="B224" s="8">
        <v>150</v>
      </c>
      <c r="C224" s="8">
        <v>200</v>
      </c>
      <c r="D224" s="8" t="s">
        <v>219</v>
      </c>
      <c r="E224" s="8">
        <v>34</v>
      </c>
      <c r="F224" s="8">
        <v>30</v>
      </c>
      <c r="G224" s="8">
        <v>45.4</v>
      </c>
      <c r="H224" s="8">
        <v>40</v>
      </c>
      <c r="I224" s="85">
        <v>0.37</v>
      </c>
      <c r="J224" s="85">
        <v>0.15</v>
      </c>
      <c r="K224" s="85">
        <v>7.3</v>
      </c>
      <c r="L224" s="85">
        <v>72</v>
      </c>
      <c r="M224" s="85">
        <v>3.22</v>
      </c>
      <c r="N224" s="85">
        <v>0.5</v>
      </c>
      <c r="O224" s="85">
        <v>0.2</v>
      </c>
      <c r="P224" s="85">
        <v>23.1</v>
      </c>
      <c r="Q224" s="85">
        <v>96</v>
      </c>
      <c r="R224" s="85">
        <v>4.3</v>
      </c>
      <c r="S224" s="12">
        <v>526</v>
      </c>
    </row>
    <row r="225" spans="1:19" ht="12.75">
      <c r="A225" s="12" t="s">
        <v>221</v>
      </c>
      <c r="B225" s="12"/>
      <c r="C225" s="12"/>
      <c r="D225" s="8" t="s">
        <v>13</v>
      </c>
      <c r="E225" s="8">
        <v>9</v>
      </c>
      <c r="F225" s="8">
        <v>9</v>
      </c>
      <c r="G225" s="8">
        <v>10</v>
      </c>
      <c r="H225" s="8">
        <v>10</v>
      </c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2"/>
    </row>
    <row r="226" spans="1:19" ht="12.75">
      <c r="A226" s="12"/>
      <c r="B226" s="12"/>
      <c r="C226" s="12"/>
      <c r="D226" s="12" t="s">
        <v>53</v>
      </c>
      <c r="E226" s="8">
        <v>112.5</v>
      </c>
      <c r="F226" s="8">
        <v>112.5</v>
      </c>
      <c r="G226" s="8">
        <v>172</v>
      </c>
      <c r="H226" s="8">
        <v>172</v>
      </c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2"/>
    </row>
    <row r="227" spans="1:19" ht="12.75">
      <c r="A227" s="8" t="s">
        <v>21</v>
      </c>
      <c r="B227" s="16" t="s">
        <v>148</v>
      </c>
      <c r="C227" s="16" t="s">
        <v>85</v>
      </c>
      <c r="D227" s="8" t="s">
        <v>131</v>
      </c>
      <c r="E227" s="8">
        <v>15</v>
      </c>
      <c r="F227" s="8">
        <v>15</v>
      </c>
      <c r="G227" s="8">
        <v>20</v>
      </c>
      <c r="H227" s="8">
        <v>20</v>
      </c>
      <c r="I227" s="84">
        <v>1.52</v>
      </c>
      <c r="J227" s="84">
        <v>0.16</v>
      </c>
      <c r="K227" s="84">
        <v>9.84</v>
      </c>
      <c r="L227" s="84">
        <v>47</v>
      </c>
      <c r="M227" s="84">
        <v>0</v>
      </c>
      <c r="N227" s="84">
        <v>1.52</v>
      </c>
      <c r="O227" s="84">
        <v>0.16</v>
      </c>
      <c r="P227" s="84">
        <v>9.84</v>
      </c>
      <c r="Q227" s="84">
        <v>47</v>
      </c>
      <c r="R227" s="84">
        <v>0</v>
      </c>
      <c r="S227" s="12">
        <v>114</v>
      </c>
    </row>
    <row r="228" spans="1:19" ht="12.75">
      <c r="A228" s="8" t="s">
        <v>49</v>
      </c>
      <c r="B228" s="12"/>
      <c r="C228" s="12"/>
      <c r="D228" s="8" t="s">
        <v>22</v>
      </c>
      <c r="E228" s="8">
        <v>20</v>
      </c>
      <c r="F228" s="8">
        <v>20</v>
      </c>
      <c r="G228" s="8">
        <v>25</v>
      </c>
      <c r="H228" s="8">
        <v>25</v>
      </c>
      <c r="I228" s="84">
        <v>1.32</v>
      </c>
      <c r="J228" s="84">
        <v>0.24</v>
      </c>
      <c r="K228" s="84">
        <v>6.68</v>
      </c>
      <c r="L228" s="84">
        <v>34</v>
      </c>
      <c r="M228" s="84">
        <v>0</v>
      </c>
      <c r="N228" s="84">
        <v>1.65</v>
      </c>
      <c r="O228" s="84">
        <v>0.3</v>
      </c>
      <c r="P228" s="84">
        <v>8.35</v>
      </c>
      <c r="Q228" s="84">
        <v>43</v>
      </c>
      <c r="R228" s="84">
        <v>0</v>
      </c>
      <c r="S228" s="12">
        <v>115</v>
      </c>
    </row>
    <row r="229" spans="1:19" ht="12.75">
      <c r="A229" s="150" t="s">
        <v>23</v>
      </c>
      <c r="B229" s="151"/>
      <c r="C229" s="151"/>
      <c r="D229" s="151"/>
      <c r="E229" s="151"/>
      <c r="F229" s="151"/>
      <c r="G229" s="151"/>
      <c r="H229" s="151"/>
      <c r="I229" s="99">
        <f aca="true" t="shared" si="14" ref="I229:R229">SUM(I197:I228)</f>
        <v>22.73</v>
      </c>
      <c r="J229" s="99">
        <f t="shared" si="14"/>
        <v>23.249999999999996</v>
      </c>
      <c r="K229" s="99">
        <f t="shared" si="14"/>
        <v>61.919999999999995</v>
      </c>
      <c r="L229" s="99">
        <f t="shared" si="14"/>
        <v>606</v>
      </c>
      <c r="M229" s="99">
        <f t="shared" si="14"/>
        <v>15.770000000000001</v>
      </c>
      <c r="N229" s="99">
        <f t="shared" si="14"/>
        <v>25.369999999999997</v>
      </c>
      <c r="O229" s="99">
        <f t="shared" si="14"/>
        <v>28.06</v>
      </c>
      <c r="P229" s="99">
        <f t="shared" si="14"/>
        <v>91.43</v>
      </c>
      <c r="Q229" s="99">
        <f t="shared" si="14"/>
        <v>743</v>
      </c>
      <c r="R229" s="99">
        <f t="shared" si="14"/>
        <v>18.8</v>
      </c>
      <c r="S229" s="12"/>
    </row>
    <row r="230" spans="1:19" ht="12.75">
      <c r="A230" s="150" t="s">
        <v>24</v>
      </c>
      <c r="B230" s="151"/>
      <c r="C230" s="151"/>
      <c r="D230" s="160"/>
      <c r="E230" s="8"/>
      <c r="F230" s="8"/>
      <c r="G230" s="8"/>
      <c r="H230" s="8"/>
      <c r="I230" s="8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10" t="s">
        <v>133</v>
      </c>
      <c r="B231" s="8">
        <v>180</v>
      </c>
      <c r="C231" s="8">
        <v>200</v>
      </c>
      <c r="D231" s="110" t="s">
        <v>133</v>
      </c>
      <c r="E231" s="8">
        <v>185</v>
      </c>
      <c r="F231" s="8">
        <v>180</v>
      </c>
      <c r="G231" s="8">
        <v>202</v>
      </c>
      <c r="H231" s="8">
        <v>200</v>
      </c>
      <c r="I231" s="85">
        <v>5.2</v>
      </c>
      <c r="J231" s="85">
        <v>4.5</v>
      </c>
      <c r="K231" s="85">
        <v>7.2</v>
      </c>
      <c r="L231" s="85">
        <v>90</v>
      </c>
      <c r="M231" s="85">
        <v>1.2</v>
      </c>
      <c r="N231" s="85">
        <v>5.8</v>
      </c>
      <c r="O231" s="85">
        <v>5</v>
      </c>
      <c r="P231" s="85">
        <v>8</v>
      </c>
      <c r="Q231" s="85">
        <v>100</v>
      </c>
      <c r="R231" s="85">
        <v>1.4</v>
      </c>
      <c r="S231" s="12">
        <v>535</v>
      </c>
    </row>
    <row r="232" spans="1:19" ht="12.75">
      <c r="A232" s="8" t="s">
        <v>284</v>
      </c>
      <c r="B232" s="8">
        <v>50</v>
      </c>
      <c r="C232" s="8">
        <v>60</v>
      </c>
      <c r="D232" s="8" t="s">
        <v>286</v>
      </c>
      <c r="E232" s="16"/>
      <c r="F232" s="16">
        <v>36</v>
      </c>
      <c r="G232" s="16"/>
      <c r="H232" s="16">
        <v>43</v>
      </c>
      <c r="I232" s="84">
        <v>2.9</v>
      </c>
      <c r="J232" s="84">
        <v>3.1</v>
      </c>
      <c r="K232" s="84">
        <v>17.5</v>
      </c>
      <c r="L232" s="84">
        <v>109</v>
      </c>
      <c r="M232" s="84">
        <v>0</v>
      </c>
      <c r="N232" s="84">
        <v>3.5</v>
      </c>
      <c r="O232" s="84">
        <v>3.7</v>
      </c>
      <c r="P232" s="84">
        <v>21</v>
      </c>
      <c r="Q232" s="84">
        <v>131</v>
      </c>
      <c r="R232" s="84">
        <v>0</v>
      </c>
      <c r="S232" s="12">
        <v>562</v>
      </c>
    </row>
    <row r="233" spans="1:19" ht="12.75">
      <c r="A233" s="8" t="s">
        <v>293</v>
      </c>
      <c r="B233" s="8"/>
      <c r="C233" s="8"/>
      <c r="D233" s="8" t="s">
        <v>61</v>
      </c>
      <c r="E233" s="16">
        <v>29</v>
      </c>
      <c r="F233" s="16">
        <v>29</v>
      </c>
      <c r="G233" s="16">
        <v>33.5</v>
      </c>
      <c r="H233" s="16">
        <v>33.5</v>
      </c>
      <c r="I233" s="84"/>
      <c r="J233" s="84"/>
      <c r="K233" s="84"/>
      <c r="L233" s="84"/>
      <c r="M233" s="84"/>
      <c r="N233" s="84"/>
      <c r="O233" s="84"/>
      <c r="P233" s="84"/>
      <c r="Q233" s="84"/>
      <c r="R233" s="85"/>
      <c r="S233" s="12"/>
    </row>
    <row r="234" spans="1:19" ht="12.75">
      <c r="A234" s="8" t="s">
        <v>294</v>
      </c>
      <c r="B234" s="8"/>
      <c r="C234" s="8"/>
      <c r="D234" s="8" t="s">
        <v>13</v>
      </c>
      <c r="E234" s="16">
        <v>1.7</v>
      </c>
      <c r="F234" s="16">
        <v>1.7</v>
      </c>
      <c r="G234" s="16">
        <v>2</v>
      </c>
      <c r="H234" s="16">
        <v>2</v>
      </c>
      <c r="I234" s="84"/>
      <c r="J234" s="84"/>
      <c r="K234" s="84"/>
      <c r="L234" s="84"/>
      <c r="M234" s="84"/>
      <c r="N234" s="84"/>
      <c r="O234" s="84"/>
      <c r="P234" s="84"/>
      <c r="Q234" s="84"/>
      <c r="R234" s="85"/>
      <c r="S234" s="12"/>
    </row>
    <row r="235" spans="1:19" ht="12.75">
      <c r="A235" s="8"/>
      <c r="B235" s="8"/>
      <c r="C235" s="8"/>
      <c r="D235" s="8" t="s">
        <v>195</v>
      </c>
      <c r="E235" s="16">
        <v>2.5</v>
      </c>
      <c r="F235" s="16">
        <v>2.5</v>
      </c>
      <c r="G235" s="16">
        <v>3</v>
      </c>
      <c r="H235" s="16">
        <v>3</v>
      </c>
      <c r="I235" s="84"/>
      <c r="J235" s="84"/>
      <c r="K235" s="84"/>
      <c r="L235" s="84"/>
      <c r="M235" s="84"/>
      <c r="N235" s="84"/>
      <c r="O235" s="84"/>
      <c r="P235" s="84"/>
      <c r="Q235" s="84"/>
      <c r="R235" s="85"/>
      <c r="S235" s="12"/>
    </row>
    <row r="236" spans="1:19" ht="12.75">
      <c r="A236" s="8"/>
      <c r="B236" s="8"/>
      <c r="C236" s="8"/>
      <c r="D236" s="8" t="s">
        <v>318</v>
      </c>
      <c r="E236" s="16">
        <v>3.5</v>
      </c>
      <c r="F236" s="16">
        <v>3.1</v>
      </c>
      <c r="G236" s="16">
        <v>4.2</v>
      </c>
      <c r="H236" s="16">
        <v>3.5</v>
      </c>
      <c r="I236" s="84"/>
      <c r="J236" s="84"/>
      <c r="K236" s="84"/>
      <c r="L236" s="84"/>
      <c r="M236" s="84"/>
      <c r="N236" s="84"/>
      <c r="O236" s="84"/>
      <c r="P236" s="84"/>
      <c r="Q236" s="84"/>
      <c r="R236" s="85"/>
      <c r="S236" s="12"/>
    </row>
    <row r="237" spans="1:19" ht="12.75">
      <c r="A237" s="8"/>
      <c r="B237" s="8"/>
      <c r="C237" s="8"/>
      <c r="D237" s="8" t="s">
        <v>26</v>
      </c>
      <c r="E237" s="16">
        <v>0.7</v>
      </c>
      <c r="F237" s="16">
        <v>0.7</v>
      </c>
      <c r="G237" s="16">
        <v>0.9</v>
      </c>
      <c r="H237" s="16">
        <v>0.9</v>
      </c>
      <c r="I237" s="84"/>
      <c r="J237" s="84"/>
      <c r="K237" s="84"/>
      <c r="L237" s="84"/>
      <c r="M237" s="84"/>
      <c r="N237" s="84"/>
      <c r="O237" s="84"/>
      <c r="P237" s="84"/>
      <c r="Q237" s="84"/>
      <c r="R237" s="85"/>
      <c r="S237" s="12"/>
    </row>
    <row r="238" spans="1:19" ht="12.75">
      <c r="A238" s="8"/>
      <c r="B238" s="8"/>
      <c r="C238" s="8"/>
      <c r="D238" s="8" t="s">
        <v>11</v>
      </c>
      <c r="E238" s="16">
        <v>7</v>
      </c>
      <c r="F238" s="16">
        <v>7</v>
      </c>
      <c r="G238" s="16">
        <v>7.5</v>
      </c>
      <c r="H238" s="16">
        <v>7.5</v>
      </c>
      <c r="I238" s="84"/>
      <c r="J238" s="84"/>
      <c r="K238" s="84"/>
      <c r="L238" s="84"/>
      <c r="M238" s="84"/>
      <c r="N238" s="84"/>
      <c r="O238" s="84"/>
      <c r="P238" s="84"/>
      <c r="Q238" s="84"/>
      <c r="R238" s="85"/>
      <c r="S238" s="12"/>
    </row>
    <row r="239" spans="1:19" ht="12.75">
      <c r="A239" s="8"/>
      <c r="B239" s="8"/>
      <c r="C239" s="8"/>
      <c r="D239" s="8" t="s">
        <v>287</v>
      </c>
      <c r="E239" s="16">
        <v>1</v>
      </c>
      <c r="F239" s="16">
        <v>1</v>
      </c>
      <c r="G239" s="16">
        <v>1</v>
      </c>
      <c r="H239" s="16">
        <v>1</v>
      </c>
      <c r="I239" s="84"/>
      <c r="J239" s="84"/>
      <c r="K239" s="84"/>
      <c r="L239" s="84"/>
      <c r="M239" s="84"/>
      <c r="N239" s="84"/>
      <c r="O239" s="84"/>
      <c r="P239" s="84"/>
      <c r="Q239" s="84"/>
      <c r="R239" s="85"/>
      <c r="S239" s="12"/>
    </row>
    <row r="240" spans="1:19" ht="12.75">
      <c r="A240" s="8"/>
      <c r="B240" s="161" t="s">
        <v>289</v>
      </c>
      <c r="C240" s="162"/>
      <c r="D240" s="163"/>
      <c r="E240" s="16">
        <v>0.5</v>
      </c>
      <c r="F240" s="16">
        <v>0.5</v>
      </c>
      <c r="G240" s="16">
        <v>0.6</v>
      </c>
      <c r="H240" s="16">
        <v>0.6</v>
      </c>
      <c r="I240" s="84"/>
      <c r="J240" s="84"/>
      <c r="K240" s="84"/>
      <c r="L240" s="84"/>
      <c r="M240" s="84"/>
      <c r="N240" s="84"/>
      <c r="O240" s="84"/>
      <c r="P240" s="84"/>
      <c r="Q240" s="84"/>
      <c r="R240" s="85"/>
      <c r="S240" s="12"/>
    </row>
    <row r="241" spans="1:19" ht="12.75">
      <c r="A241" s="8"/>
      <c r="B241" s="161" t="s">
        <v>290</v>
      </c>
      <c r="C241" s="162"/>
      <c r="D241" s="163"/>
      <c r="E241" s="16">
        <v>1.5</v>
      </c>
      <c r="F241" s="16">
        <v>1.3</v>
      </c>
      <c r="G241" s="16">
        <v>1.5</v>
      </c>
      <c r="H241" s="16">
        <v>1.3</v>
      </c>
      <c r="I241" s="84"/>
      <c r="J241" s="84"/>
      <c r="K241" s="84"/>
      <c r="L241" s="84"/>
      <c r="M241" s="84"/>
      <c r="N241" s="84"/>
      <c r="O241" s="84"/>
      <c r="P241" s="84"/>
      <c r="Q241" s="84"/>
      <c r="R241" s="85"/>
      <c r="S241" s="12"/>
    </row>
    <row r="242" spans="1:19" ht="12.75">
      <c r="A242" s="8"/>
      <c r="B242" s="8"/>
      <c r="C242" s="8"/>
      <c r="D242" s="10" t="s">
        <v>288</v>
      </c>
      <c r="E242" s="97"/>
      <c r="F242" s="97">
        <v>25</v>
      </c>
      <c r="G242" s="97"/>
      <c r="H242" s="97">
        <v>30</v>
      </c>
      <c r="I242" s="84"/>
      <c r="J242" s="84"/>
      <c r="K242" s="84"/>
      <c r="L242" s="84"/>
      <c r="M242" s="84"/>
      <c r="N242" s="84"/>
      <c r="O242" s="84"/>
      <c r="P242" s="84"/>
      <c r="Q242" s="84"/>
      <c r="R242" s="85"/>
      <c r="S242" s="12">
        <v>615</v>
      </c>
    </row>
    <row r="243" spans="1:19" ht="12.75">
      <c r="A243" s="8"/>
      <c r="B243" s="8"/>
      <c r="C243" s="8"/>
      <c r="D243" s="8" t="s">
        <v>321</v>
      </c>
      <c r="E243" s="16">
        <v>30.3</v>
      </c>
      <c r="F243" s="16">
        <v>22</v>
      </c>
      <c r="G243" s="16">
        <v>36.3</v>
      </c>
      <c r="H243" s="16">
        <v>26.4</v>
      </c>
      <c r="I243" s="84"/>
      <c r="J243" s="84"/>
      <c r="K243" s="84"/>
      <c r="L243" s="84"/>
      <c r="M243" s="84"/>
      <c r="N243" s="84"/>
      <c r="O243" s="84"/>
      <c r="P243" s="84"/>
      <c r="Q243" s="84"/>
      <c r="R243" s="85"/>
      <c r="S243" s="12"/>
    </row>
    <row r="244" spans="1:19" ht="12.75">
      <c r="A244" s="8"/>
      <c r="B244" s="8"/>
      <c r="C244" s="8"/>
      <c r="D244" s="8" t="s">
        <v>322</v>
      </c>
      <c r="E244" s="16">
        <v>21.3</v>
      </c>
      <c r="F244" s="16">
        <v>22</v>
      </c>
      <c r="G244" s="16">
        <v>25.5</v>
      </c>
      <c r="H244" s="16">
        <v>26.4</v>
      </c>
      <c r="I244" s="84"/>
      <c r="J244" s="84"/>
      <c r="K244" s="84"/>
      <c r="L244" s="84"/>
      <c r="M244" s="84"/>
      <c r="N244" s="84"/>
      <c r="O244" s="84"/>
      <c r="P244" s="84"/>
      <c r="Q244" s="84"/>
      <c r="R244" s="85"/>
      <c r="S244" s="12"/>
    </row>
    <row r="245" spans="1:19" ht="12.75">
      <c r="A245" s="8"/>
      <c r="B245" s="8"/>
      <c r="C245" s="8"/>
      <c r="D245" s="8" t="s">
        <v>323</v>
      </c>
      <c r="E245" s="16">
        <v>33.9</v>
      </c>
      <c r="F245" s="16">
        <v>22</v>
      </c>
      <c r="G245" s="16">
        <v>40.6</v>
      </c>
      <c r="H245" s="16">
        <v>26.4</v>
      </c>
      <c r="I245" s="84"/>
      <c r="J245" s="84"/>
      <c r="K245" s="84"/>
      <c r="L245" s="84"/>
      <c r="M245" s="84"/>
      <c r="N245" s="84"/>
      <c r="O245" s="84"/>
      <c r="P245" s="84"/>
      <c r="Q245" s="84"/>
      <c r="R245" s="85"/>
      <c r="S245" s="12"/>
    </row>
    <row r="246" spans="1:19" ht="12.75">
      <c r="A246" s="8"/>
      <c r="B246" s="8"/>
      <c r="C246" s="8"/>
      <c r="D246" s="8" t="s">
        <v>324</v>
      </c>
      <c r="E246" s="16">
        <v>36.7</v>
      </c>
      <c r="F246" s="16">
        <v>22</v>
      </c>
      <c r="G246" s="16">
        <v>44</v>
      </c>
      <c r="H246" s="16">
        <v>26.4</v>
      </c>
      <c r="I246" s="84"/>
      <c r="J246" s="84"/>
      <c r="K246" s="84"/>
      <c r="L246" s="84"/>
      <c r="M246" s="84"/>
      <c r="N246" s="84"/>
      <c r="O246" s="84"/>
      <c r="P246" s="84"/>
      <c r="Q246" s="84"/>
      <c r="R246" s="85"/>
      <c r="S246" s="12"/>
    </row>
    <row r="247" spans="1:19" ht="12.75">
      <c r="A247" s="8"/>
      <c r="B247" s="8"/>
      <c r="C247" s="8"/>
      <c r="D247" s="8" t="s">
        <v>18</v>
      </c>
      <c r="E247" s="16">
        <v>7.8</v>
      </c>
      <c r="F247" s="16">
        <v>6.5</v>
      </c>
      <c r="G247" s="16">
        <v>9.4</v>
      </c>
      <c r="H247" s="16">
        <v>7.8</v>
      </c>
      <c r="I247" s="84"/>
      <c r="J247" s="84"/>
      <c r="K247" s="84"/>
      <c r="L247" s="84"/>
      <c r="M247" s="84"/>
      <c r="N247" s="84"/>
      <c r="O247" s="84"/>
      <c r="P247" s="84"/>
      <c r="Q247" s="84"/>
      <c r="R247" s="85"/>
      <c r="S247" s="12"/>
    </row>
    <row r="248" spans="1:19" ht="12.75">
      <c r="A248" s="8"/>
      <c r="B248" s="8"/>
      <c r="C248" s="8"/>
      <c r="D248" s="8" t="s">
        <v>60</v>
      </c>
      <c r="E248" s="16">
        <v>1.3</v>
      </c>
      <c r="F248" s="16">
        <v>1.3</v>
      </c>
      <c r="G248" s="16">
        <v>1.6</v>
      </c>
      <c r="H248" s="16">
        <v>1.6</v>
      </c>
      <c r="I248" s="84"/>
      <c r="J248" s="84"/>
      <c r="K248" s="84"/>
      <c r="L248" s="84"/>
      <c r="M248" s="84"/>
      <c r="N248" s="84"/>
      <c r="O248" s="84"/>
      <c r="P248" s="84"/>
      <c r="Q248" s="84"/>
      <c r="R248" s="85"/>
      <c r="S248" s="12"/>
    </row>
    <row r="249" spans="1:19" ht="12.75">
      <c r="A249" s="12" t="s">
        <v>28</v>
      </c>
      <c r="B249" s="16">
        <v>50</v>
      </c>
      <c r="C249" s="16">
        <v>50</v>
      </c>
      <c r="D249" s="8" t="s">
        <v>29</v>
      </c>
      <c r="E249" s="16">
        <v>50</v>
      </c>
      <c r="F249" s="16">
        <v>50</v>
      </c>
      <c r="G249" s="16">
        <v>50</v>
      </c>
      <c r="H249" s="16">
        <v>50</v>
      </c>
      <c r="I249" s="84">
        <v>0.2</v>
      </c>
      <c r="J249" s="84">
        <v>0.2</v>
      </c>
      <c r="K249" s="84">
        <v>4.9</v>
      </c>
      <c r="L249" s="84">
        <v>23</v>
      </c>
      <c r="M249" s="85">
        <v>5</v>
      </c>
      <c r="N249" s="84">
        <v>0.2</v>
      </c>
      <c r="O249" s="84">
        <v>0.2</v>
      </c>
      <c r="P249" s="84">
        <v>4.9</v>
      </c>
      <c r="Q249" s="84">
        <v>23</v>
      </c>
      <c r="R249" s="85">
        <v>5</v>
      </c>
      <c r="S249" s="31">
        <v>118</v>
      </c>
    </row>
    <row r="250" spans="1:19" ht="12.75">
      <c r="A250" s="155" t="s">
        <v>30</v>
      </c>
      <c r="B250" s="155"/>
      <c r="C250" s="155"/>
      <c r="D250" s="155"/>
      <c r="E250" s="155"/>
      <c r="F250" s="155"/>
      <c r="G250" s="155"/>
      <c r="H250" s="155"/>
      <c r="I250" s="99">
        <f aca="true" t="shared" si="15" ref="I250:R250">SUM(I231:I249)</f>
        <v>8.299999999999999</v>
      </c>
      <c r="J250" s="99">
        <f t="shared" si="15"/>
        <v>7.8</v>
      </c>
      <c r="K250" s="99">
        <f t="shared" si="15"/>
        <v>29.6</v>
      </c>
      <c r="L250" s="99">
        <f t="shared" si="15"/>
        <v>222</v>
      </c>
      <c r="M250" s="99">
        <f t="shared" si="15"/>
        <v>6.2</v>
      </c>
      <c r="N250" s="99">
        <f t="shared" si="15"/>
        <v>9.5</v>
      </c>
      <c r="O250" s="99">
        <f t="shared" si="15"/>
        <v>8.899999999999999</v>
      </c>
      <c r="P250" s="99">
        <f t="shared" si="15"/>
        <v>33.9</v>
      </c>
      <c r="Q250" s="99">
        <f t="shared" si="15"/>
        <v>254</v>
      </c>
      <c r="R250" s="99">
        <f t="shared" si="15"/>
        <v>6.4</v>
      </c>
      <c r="S250" s="12"/>
    </row>
    <row r="251" spans="1:19" ht="12.75">
      <c r="A251" s="155" t="s">
        <v>31</v>
      </c>
      <c r="B251" s="156"/>
      <c r="C251" s="156"/>
      <c r="D251" s="156"/>
      <c r="E251" s="8"/>
      <c r="F251" s="8"/>
      <c r="G251" s="8"/>
      <c r="H251" s="8"/>
      <c r="I251" s="8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3" spans="1:19" ht="12.75">
      <c r="A253" s="8" t="s">
        <v>482</v>
      </c>
      <c r="B253" s="8">
        <v>70</v>
      </c>
      <c r="C253" s="8">
        <v>80</v>
      </c>
      <c r="D253" s="8" t="s">
        <v>66</v>
      </c>
      <c r="E253" s="8">
        <v>73.5</v>
      </c>
      <c r="F253" s="8">
        <v>70</v>
      </c>
      <c r="G253" s="8">
        <v>84</v>
      </c>
      <c r="H253" s="8">
        <v>80</v>
      </c>
      <c r="I253" s="85">
        <v>0.28</v>
      </c>
      <c r="J253" s="85">
        <v>0.07</v>
      </c>
      <c r="K253" s="85">
        <v>1.7</v>
      </c>
      <c r="L253" s="85">
        <v>9</v>
      </c>
      <c r="M253" s="85">
        <v>7</v>
      </c>
      <c r="N253" s="85">
        <v>0.32</v>
      </c>
      <c r="O253" s="85">
        <v>0.08</v>
      </c>
      <c r="P253" s="85">
        <v>1.7</v>
      </c>
      <c r="Q253" s="85">
        <v>10.2</v>
      </c>
      <c r="R253" s="85">
        <v>8</v>
      </c>
      <c r="S253" s="8">
        <v>112</v>
      </c>
    </row>
    <row r="254" spans="1:19" ht="12.75">
      <c r="A254" s="13" t="s">
        <v>530</v>
      </c>
      <c r="B254" s="16" t="s">
        <v>105</v>
      </c>
      <c r="C254" s="16" t="s">
        <v>265</v>
      </c>
      <c r="D254" s="8" t="s">
        <v>162</v>
      </c>
      <c r="E254" s="8">
        <v>57</v>
      </c>
      <c r="F254" s="8">
        <v>53.5</v>
      </c>
      <c r="G254" s="8">
        <v>71</v>
      </c>
      <c r="H254" s="8">
        <v>67</v>
      </c>
      <c r="I254" s="85">
        <v>8.34</v>
      </c>
      <c r="J254" s="85">
        <v>1.26</v>
      </c>
      <c r="K254" s="85">
        <v>5.76</v>
      </c>
      <c r="L254" s="85">
        <v>67</v>
      </c>
      <c r="M254" s="85">
        <v>0.24</v>
      </c>
      <c r="N254" s="84">
        <v>10.4</v>
      </c>
      <c r="O254" s="84">
        <v>1.5</v>
      </c>
      <c r="P254" s="84">
        <v>7.2</v>
      </c>
      <c r="Q254" s="84">
        <v>93</v>
      </c>
      <c r="R254" s="111">
        <v>0.3</v>
      </c>
      <c r="S254" s="12">
        <v>351</v>
      </c>
    </row>
    <row r="255" spans="1:19" ht="12.75">
      <c r="A255" s="13" t="s">
        <v>501</v>
      </c>
      <c r="B255" s="8"/>
      <c r="C255" s="8"/>
      <c r="D255" s="8" t="s">
        <v>11</v>
      </c>
      <c r="E255" s="8">
        <v>8.5</v>
      </c>
      <c r="F255" s="8">
        <v>8.5</v>
      </c>
      <c r="G255" s="8">
        <v>11</v>
      </c>
      <c r="H255" s="8">
        <v>11</v>
      </c>
      <c r="I255" s="84"/>
      <c r="J255" s="84"/>
      <c r="K255" s="84"/>
      <c r="L255" s="84"/>
      <c r="M255" s="84"/>
      <c r="N255" s="84"/>
      <c r="O255" s="84"/>
      <c r="P255" s="84"/>
      <c r="Q255" s="106"/>
      <c r="R255" s="106"/>
      <c r="S255" s="12"/>
    </row>
    <row r="256" spans="1:19" ht="12.75">
      <c r="A256" s="12" t="s">
        <v>502</v>
      </c>
      <c r="B256" s="8"/>
      <c r="C256" s="8"/>
      <c r="D256" s="8" t="s">
        <v>33</v>
      </c>
      <c r="E256" s="8">
        <v>10</v>
      </c>
      <c r="F256" s="8">
        <v>10</v>
      </c>
      <c r="G256" s="8">
        <v>11</v>
      </c>
      <c r="H256" s="8">
        <v>11</v>
      </c>
      <c r="I256" s="84"/>
      <c r="J256" s="84"/>
      <c r="K256" s="84"/>
      <c r="L256" s="84"/>
      <c r="M256" s="84"/>
      <c r="N256" s="84"/>
      <c r="O256" s="84"/>
      <c r="P256" s="84"/>
      <c r="Q256" s="106"/>
      <c r="R256" s="106"/>
      <c r="S256" s="12"/>
    </row>
    <row r="257" spans="1:19" ht="12.75">
      <c r="A257" s="12"/>
      <c r="B257" s="8"/>
      <c r="C257" s="8"/>
      <c r="D257" s="8" t="s">
        <v>318</v>
      </c>
      <c r="E257" s="8">
        <v>4.6</v>
      </c>
      <c r="F257" s="8">
        <v>3.9</v>
      </c>
      <c r="G257" s="8">
        <v>5.2</v>
      </c>
      <c r="H257" s="8">
        <v>4.1</v>
      </c>
      <c r="I257" s="84"/>
      <c r="J257" s="84"/>
      <c r="K257" s="84"/>
      <c r="L257" s="84"/>
      <c r="M257" s="84"/>
      <c r="N257" s="84"/>
      <c r="O257" s="84"/>
      <c r="P257" s="84"/>
      <c r="Q257" s="106"/>
      <c r="R257" s="106"/>
      <c r="S257" s="12"/>
    </row>
    <row r="258" spans="1:19" ht="12.75">
      <c r="A258" s="12"/>
      <c r="B258" s="8"/>
      <c r="C258" s="8"/>
      <c r="D258" s="8" t="s">
        <v>40</v>
      </c>
      <c r="E258" s="8">
        <v>0.6</v>
      </c>
      <c r="F258" s="8">
        <v>0.6</v>
      </c>
      <c r="G258" s="8">
        <v>0.7</v>
      </c>
      <c r="H258" s="8">
        <v>0.7</v>
      </c>
      <c r="I258" s="84"/>
      <c r="J258" s="84"/>
      <c r="K258" s="84"/>
      <c r="L258" s="84"/>
      <c r="M258" s="84"/>
      <c r="N258" s="84"/>
      <c r="O258" s="84"/>
      <c r="P258" s="84"/>
      <c r="Q258" s="106"/>
      <c r="R258" s="106"/>
      <c r="S258" s="12"/>
    </row>
    <row r="259" spans="1:19" ht="12.75">
      <c r="A259" s="12"/>
      <c r="B259" s="8"/>
      <c r="C259" s="8"/>
      <c r="D259" s="10" t="s">
        <v>69</v>
      </c>
      <c r="E259" s="34"/>
      <c r="F259" s="112">
        <v>30</v>
      </c>
      <c r="G259" s="97"/>
      <c r="H259" s="97">
        <v>30</v>
      </c>
      <c r="I259" s="84"/>
      <c r="J259" s="84"/>
      <c r="K259" s="84"/>
      <c r="L259" s="84"/>
      <c r="M259" s="84"/>
      <c r="N259" s="84"/>
      <c r="O259" s="84"/>
      <c r="P259" s="84"/>
      <c r="Q259" s="106"/>
      <c r="R259" s="106"/>
      <c r="S259" s="12">
        <v>447</v>
      </c>
    </row>
    <row r="260" spans="1:19" ht="12.75">
      <c r="A260" s="12"/>
      <c r="B260" s="8"/>
      <c r="C260" s="8"/>
      <c r="D260" s="8" t="s">
        <v>11</v>
      </c>
      <c r="E260" s="37">
        <v>30</v>
      </c>
      <c r="F260" s="37">
        <v>30</v>
      </c>
      <c r="G260" s="16">
        <v>30</v>
      </c>
      <c r="H260" s="16">
        <v>30</v>
      </c>
      <c r="I260" s="84"/>
      <c r="J260" s="84"/>
      <c r="K260" s="84"/>
      <c r="L260" s="84"/>
      <c r="M260" s="84"/>
      <c r="N260" s="84"/>
      <c r="O260" s="84"/>
      <c r="P260" s="84"/>
      <c r="Q260" s="106"/>
      <c r="R260" s="106"/>
      <c r="S260" s="12"/>
    </row>
    <row r="261" spans="1:19" ht="12.75">
      <c r="A261" s="12"/>
      <c r="B261" s="8"/>
      <c r="C261" s="8"/>
      <c r="D261" s="8" t="s">
        <v>500</v>
      </c>
      <c r="E261" s="37">
        <v>0.9</v>
      </c>
      <c r="F261" s="37">
        <v>0.9</v>
      </c>
      <c r="G261" s="37">
        <v>0.9</v>
      </c>
      <c r="H261" s="37">
        <v>0.9</v>
      </c>
      <c r="I261" s="84"/>
      <c r="J261" s="84"/>
      <c r="K261" s="84"/>
      <c r="L261" s="84"/>
      <c r="M261" s="84"/>
      <c r="N261" s="84"/>
      <c r="O261" s="84"/>
      <c r="P261" s="84"/>
      <c r="Q261" s="106"/>
      <c r="R261" s="106"/>
      <c r="S261" s="12"/>
    </row>
    <row r="262" spans="1:19" ht="12.75">
      <c r="A262" s="12"/>
      <c r="B262" s="8"/>
      <c r="C262" s="8"/>
      <c r="D262" s="8" t="s">
        <v>40</v>
      </c>
      <c r="E262" s="16">
        <v>1.4</v>
      </c>
      <c r="F262" s="16">
        <v>1.4</v>
      </c>
      <c r="G262" s="16">
        <v>1.4</v>
      </c>
      <c r="H262" s="16">
        <v>1.4</v>
      </c>
      <c r="I262" s="84"/>
      <c r="J262" s="84"/>
      <c r="K262" s="84"/>
      <c r="L262" s="84"/>
      <c r="M262" s="84"/>
      <c r="N262" s="84"/>
      <c r="O262" s="84"/>
      <c r="P262" s="84"/>
      <c r="Q262" s="106"/>
      <c r="R262" s="106"/>
      <c r="S262" s="12"/>
    </row>
    <row r="263" spans="1:19" ht="12.75">
      <c r="A263" s="12" t="s">
        <v>108</v>
      </c>
      <c r="B263" s="8">
        <v>110</v>
      </c>
      <c r="C263" s="8">
        <v>130</v>
      </c>
      <c r="D263" s="8" t="s">
        <v>95</v>
      </c>
      <c r="E263" s="16">
        <v>30</v>
      </c>
      <c r="F263" s="16">
        <v>30</v>
      </c>
      <c r="G263" s="16">
        <v>38</v>
      </c>
      <c r="H263" s="16">
        <v>38</v>
      </c>
      <c r="I263" s="84">
        <v>3.3</v>
      </c>
      <c r="J263" s="84">
        <v>4.2</v>
      </c>
      <c r="K263" s="84">
        <v>18.5</v>
      </c>
      <c r="L263" s="84">
        <v>127</v>
      </c>
      <c r="M263" s="84">
        <v>9.1</v>
      </c>
      <c r="N263" s="84">
        <v>3.9</v>
      </c>
      <c r="O263" s="84">
        <v>4.9</v>
      </c>
      <c r="P263" s="84">
        <v>21.8</v>
      </c>
      <c r="Q263" s="85">
        <v>150</v>
      </c>
      <c r="R263" s="85">
        <v>10.8</v>
      </c>
      <c r="S263" s="12">
        <v>60</v>
      </c>
    </row>
    <row r="264" spans="1:19" ht="12.75">
      <c r="A264" s="12" t="s">
        <v>489</v>
      </c>
      <c r="B264" s="8"/>
      <c r="C264" s="8"/>
      <c r="D264" s="8" t="s">
        <v>477</v>
      </c>
      <c r="E264" s="16">
        <v>70</v>
      </c>
      <c r="F264" s="16">
        <v>70</v>
      </c>
      <c r="G264" s="16">
        <v>85</v>
      </c>
      <c r="H264" s="16">
        <v>85</v>
      </c>
      <c r="I264" s="84"/>
      <c r="J264" s="84"/>
      <c r="K264" s="84"/>
      <c r="L264" s="84"/>
      <c r="M264" s="84"/>
      <c r="N264" s="84"/>
      <c r="O264" s="84"/>
      <c r="P264" s="84"/>
      <c r="Q264" s="106"/>
      <c r="R264" s="106"/>
      <c r="S264" s="12"/>
    </row>
    <row r="265" spans="1:19" ht="12.75">
      <c r="A265" s="12"/>
      <c r="B265" s="8"/>
      <c r="C265" s="8"/>
      <c r="D265" s="8" t="s">
        <v>478</v>
      </c>
      <c r="E265" s="16"/>
      <c r="F265" s="16" t="s">
        <v>292</v>
      </c>
      <c r="G265" s="16"/>
      <c r="H265" s="16">
        <v>101.8</v>
      </c>
      <c r="I265" s="84"/>
      <c r="J265" s="84"/>
      <c r="K265" s="84"/>
      <c r="L265" s="84"/>
      <c r="M265" s="84"/>
      <c r="N265" s="84"/>
      <c r="O265" s="84"/>
      <c r="P265" s="84"/>
      <c r="Q265" s="106"/>
      <c r="R265" s="106"/>
      <c r="S265" s="12"/>
    </row>
    <row r="266" spans="1:19" ht="12.75">
      <c r="A266" s="12"/>
      <c r="B266" s="8"/>
      <c r="C266" s="8"/>
      <c r="D266" s="8" t="s">
        <v>40</v>
      </c>
      <c r="E266" s="8">
        <v>3.5</v>
      </c>
      <c r="F266" s="8">
        <v>3.5</v>
      </c>
      <c r="G266" s="8">
        <v>4</v>
      </c>
      <c r="H266" s="8">
        <v>4</v>
      </c>
      <c r="I266" s="84"/>
      <c r="J266" s="84"/>
      <c r="K266" s="84"/>
      <c r="L266" s="84"/>
      <c r="M266" s="84"/>
      <c r="N266" s="84"/>
      <c r="O266" s="84"/>
      <c r="P266" s="84"/>
      <c r="Q266" s="106"/>
      <c r="R266" s="106"/>
      <c r="S266" s="12"/>
    </row>
    <row r="267" spans="1:19" ht="12.75">
      <c r="A267" s="12"/>
      <c r="B267" s="8"/>
      <c r="C267" s="8"/>
      <c r="D267" s="8" t="s">
        <v>16</v>
      </c>
      <c r="E267" s="16">
        <v>23.7</v>
      </c>
      <c r="F267" s="16">
        <v>18.9</v>
      </c>
      <c r="G267" s="16">
        <v>28</v>
      </c>
      <c r="H267" s="16">
        <v>21</v>
      </c>
      <c r="I267" s="84"/>
      <c r="J267" s="84"/>
      <c r="K267" s="84"/>
      <c r="L267" s="84"/>
      <c r="M267" s="84"/>
      <c r="N267" s="84"/>
      <c r="O267" s="84"/>
      <c r="P267" s="84"/>
      <c r="Q267" s="106"/>
      <c r="R267" s="106"/>
      <c r="S267" s="12"/>
    </row>
    <row r="268" spans="1:19" ht="12.75">
      <c r="A268" s="12"/>
      <c r="B268" s="8"/>
      <c r="C268" s="8"/>
      <c r="D268" s="8" t="s">
        <v>479</v>
      </c>
      <c r="E268" s="16"/>
      <c r="F268" s="16">
        <v>16.5</v>
      </c>
      <c r="G268" s="16"/>
      <c r="H268" s="16">
        <v>19.5</v>
      </c>
      <c r="I268" s="84"/>
      <c r="J268" s="84"/>
      <c r="K268" s="84"/>
      <c r="L268" s="84"/>
      <c r="M268" s="84"/>
      <c r="N268" s="84"/>
      <c r="O268" s="84"/>
      <c r="P268" s="84"/>
      <c r="Q268" s="106"/>
      <c r="R268" s="106"/>
      <c r="S268" s="12"/>
    </row>
    <row r="269" spans="1:19" ht="12.75">
      <c r="A269" s="12"/>
      <c r="B269" s="8"/>
      <c r="C269" s="8"/>
      <c r="D269" s="8" t="s">
        <v>186</v>
      </c>
      <c r="E269" s="16">
        <v>5.5</v>
      </c>
      <c r="F269" s="16">
        <v>4.6</v>
      </c>
      <c r="G269" s="16">
        <v>7</v>
      </c>
      <c r="H269" s="16">
        <v>6</v>
      </c>
      <c r="I269" s="84"/>
      <c r="J269" s="84"/>
      <c r="K269" s="84"/>
      <c r="L269" s="84"/>
      <c r="M269" s="84"/>
      <c r="N269" s="84"/>
      <c r="O269" s="84"/>
      <c r="P269" s="84"/>
      <c r="Q269" s="106"/>
      <c r="R269" s="106"/>
      <c r="S269" s="12"/>
    </row>
    <row r="270" spans="1:19" ht="12.75">
      <c r="A270" s="12"/>
      <c r="B270" s="8"/>
      <c r="C270" s="8"/>
      <c r="D270" s="8" t="s">
        <v>480</v>
      </c>
      <c r="E270" s="16"/>
      <c r="F270" s="16">
        <v>2.3</v>
      </c>
      <c r="G270" s="16"/>
      <c r="H270" s="16">
        <v>2.7</v>
      </c>
      <c r="I270" s="84"/>
      <c r="J270" s="84"/>
      <c r="K270" s="84"/>
      <c r="L270" s="84"/>
      <c r="M270" s="84"/>
      <c r="N270" s="84"/>
      <c r="O270" s="84"/>
      <c r="P270" s="84"/>
      <c r="Q270" s="106"/>
      <c r="R270" s="106"/>
      <c r="S270" s="12"/>
    </row>
    <row r="271" spans="1:19" ht="12.75">
      <c r="A271" s="12"/>
      <c r="B271" s="8"/>
      <c r="C271" s="8"/>
      <c r="D271" s="8" t="s">
        <v>43</v>
      </c>
      <c r="E271" s="16">
        <v>2.4</v>
      </c>
      <c r="F271" s="16">
        <v>2.4</v>
      </c>
      <c r="G271" s="16">
        <v>2.5</v>
      </c>
      <c r="H271" s="16">
        <v>2.5</v>
      </c>
      <c r="I271" s="84"/>
      <c r="J271" s="84"/>
      <c r="K271" s="84"/>
      <c r="L271" s="84"/>
      <c r="M271" s="84"/>
      <c r="N271" s="84"/>
      <c r="O271" s="84"/>
      <c r="P271" s="84"/>
      <c r="Q271" s="106"/>
      <c r="R271" s="106"/>
      <c r="S271" s="12"/>
    </row>
    <row r="272" spans="1:19" ht="12.75">
      <c r="A272" s="8" t="s">
        <v>59</v>
      </c>
      <c r="B272" s="8">
        <v>150</v>
      </c>
      <c r="C272" s="8">
        <v>180</v>
      </c>
      <c r="D272" s="8" t="s">
        <v>184</v>
      </c>
      <c r="E272" s="16" t="s">
        <v>183</v>
      </c>
      <c r="F272" s="16" t="s">
        <v>183</v>
      </c>
      <c r="G272" s="16" t="s">
        <v>474</v>
      </c>
      <c r="H272" s="16" t="s">
        <v>474</v>
      </c>
      <c r="I272" s="85">
        <v>0.07</v>
      </c>
      <c r="J272" s="85">
        <v>0</v>
      </c>
      <c r="K272" s="85">
        <v>11.2</v>
      </c>
      <c r="L272" s="85">
        <v>45</v>
      </c>
      <c r="M272" s="85">
        <v>0</v>
      </c>
      <c r="N272" s="84">
        <v>0.09</v>
      </c>
      <c r="O272" s="84">
        <v>0</v>
      </c>
      <c r="P272" s="84">
        <v>13.6</v>
      </c>
      <c r="Q272" s="84">
        <v>54</v>
      </c>
      <c r="R272" s="84">
        <v>0</v>
      </c>
      <c r="S272" s="91">
        <v>503</v>
      </c>
    </row>
    <row r="273" spans="1:19" ht="12.75">
      <c r="A273" s="8"/>
      <c r="B273" s="16"/>
      <c r="C273" s="16"/>
      <c r="D273" s="8" t="s">
        <v>13</v>
      </c>
      <c r="E273" s="16">
        <v>9.5</v>
      </c>
      <c r="F273" s="16">
        <v>9.5</v>
      </c>
      <c r="G273" s="16">
        <v>10.5</v>
      </c>
      <c r="H273" s="16">
        <v>10.5</v>
      </c>
      <c r="I273" s="106"/>
      <c r="J273" s="106"/>
      <c r="K273" s="106"/>
      <c r="L273" s="106"/>
      <c r="M273" s="106"/>
      <c r="N273" s="84"/>
      <c r="O273" s="84"/>
      <c r="P273" s="84"/>
      <c r="Q273" s="84"/>
      <c r="R273" s="84"/>
      <c r="S273" s="91"/>
    </row>
    <row r="274" spans="1:19" ht="12.75">
      <c r="A274" s="12"/>
      <c r="B274" s="8"/>
      <c r="C274" s="8"/>
      <c r="D274" s="8" t="s">
        <v>53</v>
      </c>
      <c r="E274" s="8">
        <v>130</v>
      </c>
      <c r="F274" s="8">
        <v>130</v>
      </c>
      <c r="G274" s="8">
        <v>175</v>
      </c>
      <c r="H274" s="8">
        <v>175</v>
      </c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90"/>
    </row>
    <row r="275" spans="1:19" ht="12.75">
      <c r="A275" s="8" t="s">
        <v>21</v>
      </c>
      <c r="B275" s="8" t="s">
        <v>148</v>
      </c>
      <c r="C275" s="8" t="s">
        <v>85</v>
      </c>
      <c r="D275" s="8" t="s">
        <v>44</v>
      </c>
      <c r="E275" s="8">
        <v>15</v>
      </c>
      <c r="F275" s="8">
        <v>15</v>
      </c>
      <c r="G275" s="8">
        <v>20</v>
      </c>
      <c r="H275" s="8">
        <v>20</v>
      </c>
      <c r="I275" s="84">
        <v>1.14</v>
      </c>
      <c r="J275" s="84">
        <v>0.12</v>
      </c>
      <c r="K275" s="84">
        <v>7.38</v>
      </c>
      <c r="L275" s="84">
        <v>35</v>
      </c>
      <c r="M275" s="84">
        <v>0</v>
      </c>
      <c r="N275" s="84">
        <v>1.52</v>
      </c>
      <c r="O275" s="84">
        <v>0.16</v>
      </c>
      <c r="P275" s="84">
        <v>9.84</v>
      </c>
      <c r="Q275" s="84">
        <v>47</v>
      </c>
      <c r="R275" s="84">
        <v>0</v>
      </c>
      <c r="S275" s="90">
        <v>114</v>
      </c>
    </row>
    <row r="276" spans="1:19" ht="12.75">
      <c r="A276" s="12" t="s">
        <v>22</v>
      </c>
      <c r="B276" s="12"/>
      <c r="C276" s="12"/>
      <c r="D276" s="8" t="s">
        <v>22</v>
      </c>
      <c r="E276" s="8">
        <v>20</v>
      </c>
      <c r="F276" s="8">
        <v>20</v>
      </c>
      <c r="G276" s="8">
        <v>25</v>
      </c>
      <c r="H276" s="8">
        <v>25</v>
      </c>
      <c r="I276" s="84">
        <v>1.32</v>
      </c>
      <c r="J276" s="84">
        <v>0.24</v>
      </c>
      <c r="K276" s="84">
        <v>6.68</v>
      </c>
      <c r="L276" s="84">
        <v>34</v>
      </c>
      <c r="M276" s="84">
        <v>0</v>
      </c>
      <c r="N276" s="84">
        <v>1.65</v>
      </c>
      <c r="O276" s="84">
        <v>0.3</v>
      </c>
      <c r="P276" s="84">
        <v>8.35</v>
      </c>
      <c r="Q276" s="84">
        <v>43</v>
      </c>
      <c r="R276" s="84">
        <v>0</v>
      </c>
      <c r="S276" s="90">
        <v>115</v>
      </c>
    </row>
    <row r="277" spans="1:19" ht="12.75">
      <c r="A277" s="155" t="s">
        <v>45</v>
      </c>
      <c r="B277" s="155"/>
      <c r="C277" s="155"/>
      <c r="D277" s="155"/>
      <c r="E277" s="155"/>
      <c r="F277" s="155"/>
      <c r="G277" s="155"/>
      <c r="H277" s="155"/>
      <c r="I277" s="99">
        <f aca="true" t="shared" si="16" ref="I277:R277">SUM(I253:I276)</f>
        <v>14.45</v>
      </c>
      <c r="J277" s="99">
        <f t="shared" si="16"/>
        <v>5.890000000000001</v>
      </c>
      <c r="K277" s="99">
        <f t="shared" si="16"/>
        <v>51.22</v>
      </c>
      <c r="L277" s="99">
        <f t="shared" si="16"/>
        <v>317</v>
      </c>
      <c r="M277" s="99">
        <f t="shared" si="16"/>
        <v>16.34</v>
      </c>
      <c r="N277" s="99">
        <f t="shared" si="16"/>
        <v>17.88</v>
      </c>
      <c r="O277" s="99">
        <f t="shared" si="16"/>
        <v>6.94</v>
      </c>
      <c r="P277" s="99">
        <f t="shared" si="16"/>
        <v>62.49</v>
      </c>
      <c r="Q277" s="99">
        <f t="shared" si="16"/>
        <v>397.2</v>
      </c>
      <c r="R277" s="99">
        <f t="shared" si="16"/>
        <v>19.1</v>
      </c>
      <c r="S277" s="90"/>
    </row>
    <row r="278" spans="1:19" ht="15">
      <c r="A278" s="155" t="s">
        <v>36</v>
      </c>
      <c r="B278" s="155"/>
      <c r="C278" s="155"/>
      <c r="D278" s="155"/>
      <c r="E278" s="155"/>
      <c r="F278" s="155"/>
      <c r="G278" s="155"/>
      <c r="H278" s="155"/>
      <c r="I278" s="35">
        <f aca="true" t="shared" si="17" ref="I278:R278">I277+I250+I229+I195+I192</f>
        <v>54.035000000000004</v>
      </c>
      <c r="J278" s="35">
        <f t="shared" si="17"/>
        <v>46.87</v>
      </c>
      <c r="K278" s="35">
        <f t="shared" si="17"/>
        <v>191.37999999999997</v>
      </c>
      <c r="L278" s="35">
        <f t="shared" si="17"/>
        <v>1474.5</v>
      </c>
      <c r="M278" s="35">
        <f t="shared" si="17"/>
        <v>43.022000000000006</v>
      </c>
      <c r="N278" s="35">
        <f t="shared" si="17"/>
        <v>64.425</v>
      </c>
      <c r="O278" s="35">
        <f t="shared" si="17"/>
        <v>57.309999999999995</v>
      </c>
      <c r="P278" s="35">
        <f t="shared" si="17"/>
        <v>251.85999999999999</v>
      </c>
      <c r="Q278" s="35">
        <f t="shared" si="17"/>
        <v>1818.2</v>
      </c>
      <c r="R278" s="35">
        <f t="shared" si="17"/>
        <v>49.36</v>
      </c>
      <c r="S278" s="90"/>
    </row>
    <row r="279" spans="1:19" ht="12.75">
      <c r="A279" s="150" t="s">
        <v>543</v>
      </c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60"/>
      <c r="R279" s="12"/>
      <c r="S279" s="90"/>
    </row>
    <row r="280" spans="1:19" ht="12.75">
      <c r="A280" s="152" t="s">
        <v>189</v>
      </c>
      <c r="B280" s="153"/>
      <c r="C280" s="153"/>
      <c r="D280" s="154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90"/>
    </row>
    <row r="281" spans="1:19" ht="12.75">
      <c r="A281" s="8" t="s">
        <v>90</v>
      </c>
      <c r="B281" s="11">
        <v>50</v>
      </c>
      <c r="C281" s="11">
        <v>50</v>
      </c>
      <c r="D281" s="8" t="s">
        <v>318</v>
      </c>
      <c r="E281" s="37">
        <v>42.3</v>
      </c>
      <c r="F281" s="16">
        <v>32.5</v>
      </c>
      <c r="G281" s="37">
        <v>42.3</v>
      </c>
      <c r="H281" s="16">
        <v>32.5</v>
      </c>
      <c r="I281" s="84">
        <v>4.3</v>
      </c>
      <c r="J281" s="84">
        <v>6.7</v>
      </c>
      <c r="K281" s="84">
        <v>1.15</v>
      </c>
      <c r="L281" s="84">
        <v>81</v>
      </c>
      <c r="M281" s="84">
        <v>0.15</v>
      </c>
      <c r="N281" s="84">
        <v>4.3</v>
      </c>
      <c r="O281" s="84">
        <v>6.7</v>
      </c>
      <c r="P281" s="84">
        <v>1.15</v>
      </c>
      <c r="Q281" s="84">
        <v>81</v>
      </c>
      <c r="R281" s="84">
        <v>0.15</v>
      </c>
      <c r="S281" s="90">
        <v>307</v>
      </c>
    </row>
    <row r="282" spans="1:19" ht="12.75">
      <c r="A282" s="33"/>
      <c r="B282" s="16"/>
      <c r="C282" s="16"/>
      <c r="D282" s="8" t="s">
        <v>109</v>
      </c>
      <c r="E282" s="37">
        <v>20</v>
      </c>
      <c r="F282" s="16">
        <v>20</v>
      </c>
      <c r="G282" s="37">
        <v>20</v>
      </c>
      <c r="H282" s="16">
        <v>20</v>
      </c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90"/>
    </row>
    <row r="283" spans="1:19" ht="12.75">
      <c r="A283" s="33"/>
      <c r="B283" s="16"/>
      <c r="C283" s="16"/>
      <c r="D283" s="8" t="s">
        <v>40</v>
      </c>
      <c r="E283" s="37">
        <v>1.5</v>
      </c>
      <c r="F283" s="16">
        <v>1.5</v>
      </c>
      <c r="G283" s="37">
        <v>1.5</v>
      </c>
      <c r="H283" s="16">
        <v>1.5</v>
      </c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90"/>
    </row>
    <row r="284" spans="1:19" ht="12.75">
      <c r="A284" s="11" t="s">
        <v>222</v>
      </c>
      <c r="B284" s="11">
        <v>130</v>
      </c>
      <c r="C284" s="11">
        <v>150</v>
      </c>
      <c r="D284" s="11" t="s">
        <v>95</v>
      </c>
      <c r="E284" s="16">
        <v>13</v>
      </c>
      <c r="F284" s="16">
        <v>13</v>
      </c>
      <c r="G284" s="16">
        <v>17</v>
      </c>
      <c r="H284" s="16">
        <v>17</v>
      </c>
      <c r="I284" s="84">
        <v>3.3</v>
      </c>
      <c r="J284" s="84">
        <v>5.16</v>
      </c>
      <c r="K284" s="84">
        <v>20.2</v>
      </c>
      <c r="L284" s="84">
        <v>149</v>
      </c>
      <c r="M284" s="84">
        <v>0.9</v>
      </c>
      <c r="N284" s="84">
        <v>3.59</v>
      </c>
      <c r="O284" s="84">
        <v>5.59</v>
      </c>
      <c r="P284" s="84">
        <v>21.9</v>
      </c>
      <c r="Q284" s="84">
        <v>160</v>
      </c>
      <c r="R284" s="84">
        <v>1</v>
      </c>
      <c r="S284" s="90">
        <v>274</v>
      </c>
    </row>
    <row r="285" spans="1:19" ht="12.75">
      <c r="A285" s="33" t="s">
        <v>113</v>
      </c>
      <c r="B285" s="11"/>
      <c r="C285" s="11"/>
      <c r="D285" s="11" t="s">
        <v>11</v>
      </c>
      <c r="E285" s="16">
        <v>95</v>
      </c>
      <c r="F285" s="16">
        <v>95</v>
      </c>
      <c r="G285" s="16">
        <v>105</v>
      </c>
      <c r="H285" s="16">
        <v>105</v>
      </c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0"/>
    </row>
    <row r="286" spans="1:19" ht="12.75">
      <c r="A286" s="33"/>
      <c r="B286" s="11"/>
      <c r="C286" s="11"/>
      <c r="D286" s="11" t="s">
        <v>53</v>
      </c>
      <c r="E286" s="16">
        <v>35</v>
      </c>
      <c r="F286" s="16">
        <v>35</v>
      </c>
      <c r="G286" s="16">
        <v>48</v>
      </c>
      <c r="H286" s="16">
        <v>48</v>
      </c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0"/>
    </row>
    <row r="287" spans="1:19" ht="12.75">
      <c r="A287" s="33"/>
      <c r="B287" s="11"/>
      <c r="C287" s="11"/>
      <c r="D287" s="11" t="s">
        <v>13</v>
      </c>
      <c r="E287" s="16">
        <v>3</v>
      </c>
      <c r="F287" s="16">
        <v>3</v>
      </c>
      <c r="G287" s="16">
        <v>3.5</v>
      </c>
      <c r="H287" s="16">
        <v>3.5</v>
      </c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0"/>
    </row>
    <row r="288" spans="1:19" ht="12.75">
      <c r="A288" s="33"/>
      <c r="B288" s="11"/>
      <c r="C288" s="11"/>
      <c r="D288" s="11" t="s">
        <v>40</v>
      </c>
      <c r="E288" s="16">
        <v>3.5</v>
      </c>
      <c r="F288" s="16">
        <v>3.5</v>
      </c>
      <c r="G288" s="16">
        <v>4</v>
      </c>
      <c r="H288" s="16">
        <v>4</v>
      </c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0"/>
    </row>
    <row r="289" spans="1:19" ht="12.75">
      <c r="A289" s="33" t="s">
        <v>167</v>
      </c>
      <c r="B289" s="11">
        <v>150</v>
      </c>
      <c r="C289" s="11">
        <v>200</v>
      </c>
      <c r="D289" s="11" t="s">
        <v>197</v>
      </c>
      <c r="E289" s="16">
        <v>1.6</v>
      </c>
      <c r="F289" s="16">
        <v>1.6</v>
      </c>
      <c r="G289" s="16">
        <v>2</v>
      </c>
      <c r="H289" s="16">
        <v>2</v>
      </c>
      <c r="I289" s="84">
        <v>2.15</v>
      </c>
      <c r="J289" s="84">
        <v>1.46</v>
      </c>
      <c r="K289" s="84">
        <v>15.5</v>
      </c>
      <c r="L289" s="84">
        <v>84</v>
      </c>
      <c r="M289" s="84">
        <v>0.28</v>
      </c>
      <c r="N289" s="84">
        <v>2.86</v>
      </c>
      <c r="O289" s="84">
        <v>1.9</v>
      </c>
      <c r="P289" s="84">
        <v>20.1</v>
      </c>
      <c r="Q289" s="84">
        <v>112</v>
      </c>
      <c r="R289" s="84">
        <v>0.37</v>
      </c>
      <c r="S289" s="90">
        <v>396</v>
      </c>
    </row>
    <row r="290" spans="1:19" ht="12.75">
      <c r="A290" s="33" t="s">
        <v>465</v>
      </c>
      <c r="B290" s="11"/>
      <c r="C290" s="11"/>
      <c r="D290" s="33" t="s">
        <v>466</v>
      </c>
      <c r="E290" s="16">
        <v>28</v>
      </c>
      <c r="F290" s="16">
        <v>28</v>
      </c>
      <c r="G290" s="16">
        <v>37</v>
      </c>
      <c r="H290" s="16">
        <v>37</v>
      </c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103"/>
    </row>
    <row r="291" spans="1:19" ht="12.75">
      <c r="A291" s="33"/>
      <c r="B291" s="11"/>
      <c r="C291" s="11"/>
      <c r="D291" s="101" t="s">
        <v>469</v>
      </c>
      <c r="E291" s="97"/>
      <c r="F291" s="97">
        <v>70</v>
      </c>
      <c r="G291" s="97"/>
      <c r="H291" s="97">
        <v>92.5</v>
      </c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103"/>
    </row>
    <row r="292" spans="1:19" ht="12.75">
      <c r="A292" s="33"/>
      <c r="B292" s="11"/>
      <c r="C292" s="11"/>
      <c r="D292" s="33" t="s">
        <v>53</v>
      </c>
      <c r="E292" s="16">
        <v>150</v>
      </c>
      <c r="F292" s="16">
        <v>150</v>
      </c>
      <c r="G292" s="16">
        <v>200</v>
      </c>
      <c r="H292" s="16">
        <v>200</v>
      </c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103"/>
    </row>
    <row r="293" spans="1:19" ht="12.75">
      <c r="A293" s="8" t="s">
        <v>295</v>
      </c>
      <c r="B293" s="113" t="s">
        <v>497</v>
      </c>
      <c r="C293" s="113" t="s">
        <v>239</v>
      </c>
      <c r="D293" s="8" t="s">
        <v>296</v>
      </c>
      <c r="E293" s="16">
        <v>15</v>
      </c>
      <c r="F293" s="16">
        <v>15</v>
      </c>
      <c r="G293" s="16">
        <v>25</v>
      </c>
      <c r="H293" s="16">
        <v>25</v>
      </c>
      <c r="I293" s="85">
        <v>1.13</v>
      </c>
      <c r="J293" s="85">
        <v>0.43</v>
      </c>
      <c r="K293" s="85">
        <v>7.7</v>
      </c>
      <c r="L293" s="85">
        <v>39</v>
      </c>
      <c r="M293" s="85">
        <v>0</v>
      </c>
      <c r="N293" s="85">
        <v>1.9</v>
      </c>
      <c r="O293" s="85">
        <v>0.71</v>
      </c>
      <c r="P293" s="85">
        <v>12.8</v>
      </c>
      <c r="Q293" s="85">
        <v>65</v>
      </c>
      <c r="R293" s="84">
        <v>0</v>
      </c>
      <c r="S293" s="90">
        <v>117</v>
      </c>
    </row>
    <row r="294" spans="1:19" ht="12.75">
      <c r="A294" s="8" t="s">
        <v>104</v>
      </c>
      <c r="B294" s="114">
        <v>8</v>
      </c>
      <c r="C294" s="114">
        <v>12</v>
      </c>
      <c r="D294" s="8" t="s">
        <v>200</v>
      </c>
      <c r="E294" s="16">
        <v>8.1</v>
      </c>
      <c r="F294" s="16">
        <v>8</v>
      </c>
      <c r="G294" s="16">
        <v>12.2</v>
      </c>
      <c r="H294" s="16">
        <v>12</v>
      </c>
      <c r="I294" s="84">
        <v>1.48</v>
      </c>
      <c r="J294" s="84">
        <v>1.58</v>
      </c>
      <c r="K294" s="84">
        <v>0.12</v>
      </c>
      <c r="L294" s="84">
        <v>21</v>
      </c>
      <c r="M294" s="84">
        <v>0</v>
      </c>
      <c r="N294" s="84">
        <v>2.37</v>
      </c>
      <c r="O294" s="84">
        <v>2.37</v>
      </c>
      <c r="P294" s="84">
        <v>0.18</v>
      </c>
      <c r="Q294" s="84">
        <v>31</v>
      </c>
      <c r="R294" s="84">
        <v>0</v>
      </c>
      <c r="S294" s="90">
        <v>107</v>
      </c>
    </row>
    <row r="295" spans="1:19" ht="12.75">
      <c r="A295" s="150" t="s">
        <v>14</v>
      </c>
      <c r="B295" s="151"/>
      <c r="C295" s="151"/>
      <c r="D295" s="151"/>
      <c r="E295" s="151"/>
      <c r="F295" s="151"/>
      <c r="G295" s="151"/>
      <c r="H295" s="160"/>
      <c r="I295" s="104">
        <f aca="true" t="shared" si="18" ref="I295:R295">SUM(I281:I294)</f>
        <v>12.36</v>
      </c>
      <c r="J295" s="104">
        <f t="shared" si="18"/>
        <v>15.33</v>
      </c>
      <c r="K295" s="104">
        <f t="shared" si="18"/>
        <v>44.669999999999995</v>
      </c>
      <c r="L295" s="104">
        <f t="shared" si="18"/>
        <v>374</v>
      </c>
      <c r="M295" s="104">
        <f t="shared" si="18"/>
        <v>1.33</v>
      </c>
      <c r="N295" s="104">
        <f t="shared" si="18"/>
        <v>15.02</v>
      </c>
      <c r="O295" s="104">
        <f t="shared" si="18"/>
        <v>17.27</v>
      </c>
      <c r="P295" s="104">
        <f t="shared" si="18"/>
        <v>56.13</v>
      </c>
      <c r="Q295" s="104">
        <f t="shared" si="18"/>
        <v>449</v>
      </c>
      <c r="R295" s="104">
        <f t="shared" si="18"/>
        <v>1.52</v>
      </c>
      <c r="S295" s="90"/>
    </row>
    <row r="296" spans="1:19" ht="12.75">
      <c r="A296" s="155" t="s">
        <v>56</v>
      </c>
      <c r="B296" s="155"/>
      <c r="C296" s="155"/>
      <c r="D296" s="155"/>
      <c r="E296" s="93"/>
      <c r="F296" s="93"/>
      <c r="G296" s="93"/>
      <c r="H296" s="93"/>
      <c r="I296" s="93"/>
      <c r="J296" s="94"/>
      <c r="K296" s="94"/>
      <c r="L296" s="94"/>
      <c r="M296" s="94"/>
      <c r="N296" s="94"/>
      <c r="O296" s="94"/>
      <c r="P296" s="94"/>
      <c r="Q296" s="94"/>
      <c r="R296" s="95"/>
      <c r="S296" s="90"/>
    </row>
    <row r="297" spans="1:19" ht="12.75">
      <c r="A297" s="11" t="s">
        <v>190</v>
      </c>
      <c r="B297" s="64">
        <v>100</v>
      </c>
      <c r="C297" s="64">
        <v>100</v>
      </c>
      <c r="D297" s="8" t="s">
        <v>42</v>
      </c>
      <c r="E297" s="8">
        <v>100</v>
      </c>
      <c r="F297" s="8">
        <v>100</v>
      </c>
      <c r="G297" s="8">
        <v>100</v>
      </c>
      <c r="H297" s="8">
        <v>100</v>
      </c>
      <c r="I297" s="96">
        <v>0.5</v>
      </c>
      <c r="J297" s="96">
        <v>0</v>
      </c>
      <c r="K297" s="96">
        <v>10.1</v>
      </c>
      <c r="L297" s="96">
        <v>46</v>
      </c>
      <c r="M297" s="96">
        <v>4</v>
      </c>
      <c r="N297" s="96">
        <v>0.5</v>
      </c>
      <c r="O297" s="96">
        <v>0</v>
      </c>
      <c r="P297" s="96">
        <v>10.1</v>
      </c>
      <c r="Q297" s="96">
        <v>46</v>
      </c>
      <c r="R297" s="96">
        <v>4</v>
      </c>
      <c r="S297" s="90">
        <v>537</v>
      </c>
    </row>
    <row r="298" spans="1:19" ht="12.75">
      <c r="A298" s="150" t="s">
        <v>57</v>
      </c>
      <c r="B298" s="151"/>
      <c r="C298" s="151"/>
      <c r="D298" s="151"/>
      <c r="E298" s="151"/>
      <c r="F298" s="151"/>
      <c r="G298" s="151"/>
      <c r="H298" s="160"/>
      <c r="I298" s="44">
        <f aca="true" t="shared" si="19" ref="I298:R298">I297</f>
        <v>0.5</v>
      </c>
      <c r="J298" s="44">
        <f t="shared" si="19"/>
        <v>0</v>
      </c>
      <c r="K298" s="44">
        <f t="shared" si="19"/>
        <v>10.1</v>
      </c>
      <c r="L298" s="44">
        <f t="shared" si="19"/>
        <v>46</v>
      </c>
      <c r="M298" s="44">
        <f t="shared" si="19"/>
        <v>4</v>
      </c>
      <c r="N298" s="44">
        <f t="shared" si="19"/>
        <v>0.5</v>
      </c>
      <c r="O298" s="44">
        <f t="shared" si="19"/>
        <v>0</v>
      </c>
      <c r="P298" s="44">
        <f t="shared" si="19"/>
        <v>10.1</v>
      </c>
      <c r="Q298" s="44">
        <f t="shared" si="19"/>
        <v>46</v>
      </c>
      <c r="R298" s="44">
        <f t="shared" si="19"/>
        <v>4</v>
      </c>
      <c r="S298" s="90"/>
    </row>
    <row r="299" spans="1:19" ht="12.75">
      <c r="A299" s="155" t="s">
        <v>15</v>
      </c>
      <c r="B299" s="155"/>
      <c r="C299" s="155"/>
      <c r="D299" s="155"/>
      <c r="E299" s="8"/>
      <c r="F299" s="8"/>
      <c r="G299" s="8"/>
      <c r="H299" s="8"/>
      <c r="I299" s="8"/>
      <c r="J299" s="94"/>
      <c r="K299" s="94"/>
      <c r="L299" s="94"/>
      <c r="M299" s="94"/>
      <c r="N299" s="94"/>
      <c r="O299" s="94"/>
      <c r="P299" s="94"/>
      <c r="Q299" s="94"/>
      <c r="R299" s="95"/>
      <c r="S299" s="90"/>
    </row>
    <row r="300" spans="1:19" ht="12.75">
      <c r="A300" s="8" t="s">
        <v>201</v>
      </c>
      <c r="B300" s="8">
        <v>40</v>
      </c>
      <c r="C300" s="8">
        <v>60</v>
      </c>
      <c r="D300" s="8" t="s">
        <v>321</v>
      </c>
      <c r="E300" s="8">
        <v>13.9</v>
      </c>
      <c r="F300" s="8">
        <v>10</v>
      </c>
      <c r="G300" s="8">
        <v>20.8</v>
      </c>
      <c r="H300" s="8">
        <v>15</v>
      </c>
      <c r="I300" s="85">
        <v>1.24</v>
      </c>
      <c r="J300" s="85">
        <v>2.7</v>
      </c>
      <c r="K300" s="85">
        <v>8.7</v>
      </c>
      <c r="L300" s="85">
        <v>64</v>
      </c>
      <c r="M300" s="85">
        <v>5.08</v>
      </c>
      <c r="N300" s="85">
        <v>1.8</v>
      </c>
      <c r="O300" s="85">
        <v>5.75</v>
      </c>
      <c r="P300" s="85">
        <v>13.1</v>
      </c>
      <c r="Q300" s="85">
        <v>97</v>
      </c>
      <c r="R300" s="85">
        <v>6.1</v>
      </c>
      <c r="S300" s="12">
        <v>69</v>
      </c>
    </row>
    <row r="301" spans="1:19" ht="12.75">
      <c r="A301" s="8" t="s">
        <v>267</v>
      </c>
      <c r="B301" s="8"/>
      <c r="C301" s="8"/>
      <c r="D301" s="8" t="s">
        <v>322</v>
      </c>
      <c r="E301" s="8">
        <v>14.3</v>
      </c>
      <c r="F301" s="8">
        <v>10</v>
      </c>
      <c r="G301" s="8">
        <v>21.4</v>
      </c>
      <c r="H301" s="8">
        <v>15</v>
      </c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12"/>
    </row>
    <row r="302" spans="1:19" ht="12.75">
      <c r="A302" s="8"/>
      <c r="B302" s="8"/>
      <c r="C302" s="8"/>
      <c r="D302" s="8" t="s">
        <v>323</v>
      </c>
      <c r="E302" s="8">
        <v>15.4</v>
      </c>
      <c r="F302" s="8">
        <v>10</v>
      </c>
      <c r="G302" s="8">
        <v>23</v>
      </c>
      <c r="H302" s="8">
        <v>15</v>
      </c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12"/>
    </row>
    <row r="303" spans="1:19" ht="12.75">
      <c r="A303" s="8"/>
      <c r="B303" s="8"/>
      <c r="C303" s="8"/>
      <c r="D303" s="8" t="s">
        <v>324</v>
      </c>
      <c r="E303" s="8">
        <v>16.7</v>
      </c>
      <c r="F303" s="8">
        <v>10</v>
      </c>
      <c r="G303" s="8">
        <v>25.1</v>
      </c>
      <c r="H303" s="8">
        <v>15</v>
      </c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12"/>
    </row>
    <row r="304" spans="1:19" ht="12.75">
      <c r="A304" s="8"/>
      <c r="B304" s="8"/>
      <c r="C304" s="8"/>
      <c r="D304" s="8" t="s">
        <v>268</v>
      </c>
      <c r="E304" s="8">
        <v>16.6</v>
      </c>
      <c r="F304" s="8">
        <v>10</v>
      </c>
      <c r="G304" s="8">
        <v>24.9</v>
      </c>
      <c r="H304" s="8">
        <v>15</v>
      </c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12"/>
    </row>
    <row r="305" spans="1:19" ht="12.75">
      <c r="A305" s="8"/>
      <c r="B305" s="8"/>
      <c r="C305" s="8"/>
      <c r="D305" s="8" t="s">
        <v>16</v>
      </c>
      <c r="E305" s="8">
        <v>12.6</v>
      </c>
      <c r="F305" s="8">
        <v>10</v>
      </c>
      <c r="G305" s="8">
        <v>18.8</v>
      </c>
      <c r="H305" s="8">
        <v>15</v>
      </c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12"/>
    </row>
    <row r="306" spans="1:19" ht="12.75">
      <c r="A306" s="8"/>
      <c r="B306" s="8"/>
      <c r="C306" s="8"/>
      <c r="D306" s="8" t="s">
        <v>269</v>
      </c>
      <c r="E306" s="8">
        <v>10</v>
      </c>
      <c r="F306" s="8">
        <v>8</v>
      </c>
      <c r="G306" s="8">
        <v>15</v>
      </c>
      <c r="H306" s="8">
        <v>12</v>
      </c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12"/>
    </row>
    <row r="307" spans="1:19" ht="12.75">
      <c r="A307" s="8"/>
      <c r="B307" s="8"/>
      <c r="C307" s="8"/>
      <c r="D307" s="8" t="s">
        <v>43</v>
      </c>
      <c r="E307" s="8">
        <v>3</v>
      </c>
      <c r="F307" s="8">
        <v>3</v>
      </c>
      <c r="G307" s="8">
        <v>4</v>
      </c>
      <c r="H307" s="8">
        <v>4</v>
      </c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12"/>
    </row>
    <row r="308" spans="1:19" ht="12.75">
      <c r="A308" s="8" t="s">
        <v>149</v>
      </c>
      <c r="B308" s="16" t="s">
        <v>526</v>
      </c>
      <c r="C308" s="16" t="s">
        <v>528</v>
      </c>
      <c r="D308" s="8" t="s">
        <v>413</v>
      </c>
      <c r="E308" s="8">
        <v>33.5</v>
      </c>
      <c r="F308" s="8">
        <v>25</v>
      </c>
      <c r="G308" s="8">
        <v>40</v>
      </c>
      <c r="H308" s="8">
        <v>30</v>
      </c>
      <c r="I308" s="85">
        <v>1.05</v>
      </c>
      <c r="J308" s="85">
        <v>2.98</v>
      </c>
      <c r="K308" s="85">
        <v>4.66</v>
      </c>
      <c r="L308" s="85">
        <v>49</v>
      </c>
      <c r="M308" s="85">
        <v>11.07</v>
      </c>
      <c r="N308" s="85">
        <v>1.4</v>
      </c>
      <c r="O308" s="85">
        <v>3.98</v>
      </c>
      <c r="P308" s="85">
        <v>6.2</v>
      </c>
      <c r="Q308" s="85">
        <v>66</v>
      </c>
      <c r="R308" s="85">
        <v>14.7</v>
      </c>
      <c r="S308" s="31">
        <v>147</v>
      </c>
    </row>
    <row r="309" spans="1:19" ht="12.75">
      <c r="A309" s="8" t="s">
        <v>298</v>
      </c>
      <c r="B309" s="8">
        <v>25</v>
      </c>
      <c r="C309" s="8">
        <v>30</v>
      </c>
      <c r="D309" s="8" t="s">
        <v>39</v>
      </c>
      <c r="E309" s="8">
        <v>37.5</v>
      </c>
      <c r="F309" s="8">
        <v>30</v>
      </c>
      <c r="G309" s="8">
        <v>50</v>
      </c>
      <c r="H309" s="8">
        <v>40</v>
      </c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31">
        <v>409</v>
      </c>
    </row>
    <row r="310" spans="1:19" ht="12.75">
      <c r="A310" s="12" t="s">
        <v>439</v>
      </c>
      <c r="B310" s="8"/>
      <c r="C310" s="8"/>
      <c r="D310" s="8" t="s">
        <v>18</v>
      </c>
      <c r="E310" s="8">
        <v>7.5</v>
      </c>
      <c r="F310" s="8">
        <v>6</v>
      </c>
      <c r="G310" s="8">
        <v>9.6</v>
      </c>
      <c r="H310" s="8">
        <v>8</v>
      </c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31"/>
    </row>
    <row r="311" spans="1:19" ht="12.75">
      <c r="A311" s="12"/>
      <c r="B311" s="8"/>
      <c r="C311" s="8"/>
      <c r="D311" s="8" t="s">
        <v>16</v>
      </c>
      <c r="E311" s="8">
        <v>9.5</v>
      </c>
      <c r="F311" s="8">
        <v>7.5</v>
      </c>
      <c r="G311" s="8">
        <v>12.6</v>
      </c>
      <c r="H311" s="8">
        <v>10</v>
      </c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31"/>
    </row>
    <row r="312" spans="1:19" ht="12.75">
      <c r="A312" s="12"/>
      <c r="B312" s="8"/>
      <c r="C312" s="8"/>
      <c r="D312" s="8" t="s">
        <v>321</v>
      </c>
      <c r="E312" s="8">
        <v>24</v>
      </c>
      <c r="F312" s="8">
        <v>18</v>
      </c>
      <c r="G312" s="8">
        <v>32</v>
      </c>
      <c r="H312" s="8">
        <v>24</v>
      </c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31"/>
    </row>
    <row r="313" spans="1:19" ht="12.75">
      <c r="A313" s="12"/>
      <c r="B313" s="8"/>
      <c r="C313" s="8"/>
      <c r="D313" s="8" t="s">
        <v>322</v>
      </c>
      <c r="E313" s="8">
        <v>25.8</v>
      </c>
      <c r="F313" s="8">
        <v>18</v>
      </c>
      <c r="G313" s="8">
        <v>34.4</v>
      </c>
      <c r="H313" s="8">
        <v>24</v>
      </c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31"/>
    </row>
    <row r="314" spans="1:19" ht="12.75">
      <c r="A314" s="12"/>
      <c r="B314" s="8"/>
      <c r="C314" s="8"/>
      <c r="D314" s="8" t="s">
        <v>323</v>
      </c>
      <c r="E314" s="8">
        <v>27.7</v>
      </c>
      <c r="F314" s="8">
        <v>18</v>
      </c>
      <c r="G314" s="8">
        <v>36.9</v>
      </c>
      <c r="H314" s="8">
        <v>24</v>
      </c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31"/>
    </row>
    <row r="315" spans="1:19" ht="12.75">
      <c r="A315" s="12"/>
      <c r="B315" s="8"/>
      <c r="C315" s="8"/>
      <c r="D315" s="8" t="s">
        <v>324</v>
      </c>
      <c r="E315" s="8">
        <v>30</v>
      </c>
      <c r="F315" s="8">
        <v>18</v>
      </c>
      <c r="G315" s="8">
        <v>40</v>
      </c>
      <c r="H315" s="8">
        <v>24</v>
      </c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31"/>
    </row>
    <row r="316" spans="1:19" ht="12.75">
      <c r="A316" s="12"/>
      <c r="B316" s="8"/>
      <c r="C316" s="8"/>
      <c r="D316" s="8" t="s">
        <v>182</v>
      </c>
      <c r="E316" s="8">
        <v>2</v>
      </c>
      <c r="F316" s="8">
        <v>2</v>
      </c>
      <c r="G316" s="8">
        <v>3</v>
      </c>
      <c r="H316" s="8">
        <v>3</v>
      </c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31"/>
    </row>
    <row r="317" spans="1:19" ht="12.75">
      <c r="A317" s="12"/>
      <c r="B317" s="8"/>
      <c r="C317" s="8"/>
      <c r="D317" s="8" t="s">
        <v>43</v>
      </c>
      <c r="E317" s="8">
        <v>3</v>
      </c>
      <c r="F317" s="8">
        <v>3</v>
      </c>
      <c r="G317" s="8">
        <v>3.5</v>
      </c>
      <c r="H317" s="8">
        <v>3.5</v>
      </c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31"/>
    </row>
    <row r="318" spans="1:19" ht="12.75">
      <c r="A318" s="12"/>
      <c r="B318" s="8"/>
      <c r="C318" s="8"/>
      <c r="D318" s="8" t="s">
        <v>19</v>
      </c>
      <c r="E318" s="8">
        <v>8</v>
      </c>
      <c r="F318" s="8">
        <v>8</v>
      </c>
      <c r="G318" s="8">
        <v>10</v>
      </c>
      <c r="H318" s="8">
        <v>10</v>
      </c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31"/>
    </row>
    <row r="319" spans="1:19" ht="12.75">
      <c r="A319" s="12"/>
      <c r="B319" s="8"/>
      <c r="C319" s="8"/>
      <c r="D319" s="8" t="s">
        <v>487</v>
      </c>
      <c r="E319" s="8"/>
      <c r="F319" s="8">
        <v>120</v>
      </c>
      <c r="G319" s="8"/>
      <c r="H319" s="8">
        <v>160</v>
      </c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31"/>
    </row>
    <row r="320" spans="1:19" ht="12.75">
      <c r="A320" s="12" t="s">
        <v>136</v>
      </c>
      <c r="B320" s="8">
        <v>160</v>
      </c>
      <c r="C320" s="8">
        <v>230</v>
      </c>
      <c r="D320" s="8" t="s">
        <v>20</v>
      </c>
      <c r="E320" s="8">
        <v>97</v>
      </c>
      <c r="F320" s="8">
        <v>62.5</v>
      </c>
      <c r="G320" s="8">
        <v>110.9</v>
      </c>
      <c r="H320" s="8">
        <v>72.5</v>
      </c>
      <c r="I320" s="85">
        <v>18.9</v>
      </c>
      <c r="J320" s="85">
        <v>16.8</v>
      </c>
      <c r="K320" s="85">
        <v>12.1</v>
      </c>
      <c r="L320" s="85">
        <v>275</v>
      </c>
      <c r="M320" s="85">
        <v>5.5</v>
      </c>
      <c r="N320" s="85">
        <v>23.6</v>
      </c>
      <c r="O320" s="85">
        <v>21.1</v>
      </c>
      <c r="P320" s="85">
        <v>15.1</v>
      </c>
      <c r="Q320" s="85">
        <v>344</v>
      </c>
      <c r="R320" s="85">
        <v>6.9</v>
      </c>
      <c r="S320" s="31">
        <v>374</v>
      </c>
    </row>
    <row r="321" spans="1:19" ht="12.75">
      <c r="A321" s="12"/>
      <c r="B321" s="8"/>
      <c r="C321" s="8"/>
      <c r="D321" s="8" t="s">
        <v>321</v>
      </c>
      <c r="E321" s="8">
        <v>121.6</v>
      </c>
      <c r="F321" s="8">
        <v>91.2</v>
      </c>
      <c r="G321" s="8">
        <v>174.8</v>
      </c>
      <c r="H321" s="8">
        <v>129</v>
      </c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31"/>
    </row>
    <row r="322" spans="1:19" ht="12.75">
      <c r="A322" s="12"/>
      <c r="B322" s="8"/>
      <c r="C322" s="8"/>
      <c r="D322" s="8" t="s">
        <v>322</v>
      </c>
      <c r="E322" s="8">
        <v>130.6</v>
      </c>
      <c r="F322" s="8">
        <v>91.2</v>
      </c>
      <c r="G322" s="8">
        <v>187.7</v>
      </c>
      <c r="H322" s="8">
        <v>129</v>
      </c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31"/>
    </row>
    <row r="323" spans="1:19" ht="12.75">
      <c r="A323" s="12"/>
      <c r="B323" s="8"/>
      <c r="C323" s="8"/>
      <c r="D323" s="8" t="s">
        <v>323</v>
      </c>
      <c r="E323" s="8">
        <v>140.5</v>
      </c>
      <c r="F323" s="8">
        <v>91.2</v>
      </c>
      <c r="G323" s="8">
        <v>202</v>
      </c>
      <c r="H323" s="8">
        <v>129</v>
      </c>
      <c r="I323" s="85"/>
      <c r="J323" s="108" t="s">
        <v>447</v>
      </c>
      <c r="K323" s="85"/>
      <c r="L323" s="85"/>
      <c r="M323" s="85"/>
      <c r="N323" s="85"/>
      <c r="O323" s="85"/>
      <c r="P323" s="85"/>
      <c r="Q323" s="85"/>
      <c r="R323" s="85"/>
      <c r="S323" s="31"/>
    </row>
    <row r="324" spans="1:19" ht="12.75">
      <c r="A324" s="12"/>
      <c r="B324" s="8"/>
      <c r="C324" s="8"/>
      <c r="D324" s="8" t="s">
        <v>324</v>
      </c>
      <c r="E324" s="8">
        <v>152</v>
      </c>
      <c r="F324" s="8">
        <v>91.2</v>
      </c>
      <c r="G324" s="8">
        <v>218</v>
      </c>
      <c r="H324" s="8">
        <v>129</v>
      </c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31"/>
    </row>
    <row r="325" spans="1:19" ht="12.75">
      <c r="A325" s="12"/>
      <c r="B325" s="8"/>
      <c r="C325" s="8"/>
      <c r="D325" s="8" t="s">
        <v>396</v>
      </c>
      <c r="E325" s="8">
        <v>14</v>
      </c>
      <c r="F325" s="8">
        <v>12</v>
      </c>
      <c r="G325" s="8">
        <v>20.2</v>
      </c>
      <c r="H325" s="8">
        <v>17.3</v>
      </c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31"/>
    </row>
    <row r="326" spans="1:19" ht="12.75">
      <c r="A326" s="12"/>
      <c r="B326" s="8"/>
      <c r="C326" s="8"/>
      <c r="D326" s="8" t="s">
        <v>195</v>
      </c>
      <c r="E326" s="8">
        <v>6</v>
      </c>
      <c r="F326" s="8">
        <v>6</v>
      </c>
      <c r="G326" s="8">
        <v>7</v>
      </c>
      <c r="H326" s="8">
        <v>7</v>
      </c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31"/>
    </row>
    <row r="327" spans="1:19" ht="12.75">
      <c r="A327" s="12"/>
      <c r="B327" s="8"/>
      <c r="C327" s="8"/>
      <c r="D327" s="8" t="s">
        <v>16</v>
      </c>
      <c r="E327" s="8">
        <v>9.1</v>
      </c>
      <c r="F327" s="8">
        <v>7.3</v>
      </c>
      <c r="G327" s="8">
        <v>13.1</v>
      </c>
      <c r="H327" s="8">
        <v>10.5</v>
      </c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31"/>
    </row>
    <row r="328" spans="1:19" ht="12.75">
      <c r="A328" s="12"/>
      <c r="B328" s="8"/>
      <c r="C328" s="8"/>
      <c r="D328" s="12" t="s">
        <v>405</v>
      </c>
      <c r="E328" s="8">
        <v>1.5</v>
      </c>
      <c r="F328" s="8">
        <v>1.5</v>
      </c>
      <c r="G328" s="8">
        <v>2</v>
      </c>
      <c r="H328" s="8">
        <v>2</v>
      </c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31"/>
    </row>
    <row r="329" spans="1:19" ht="12.75">
      <c r="A329" s="12"/>
      <c r="B329" s="8"/>
      <c r="C329" s="8"/>
      <c r="D329" s="12" t="s">
        <v>512</v>
      </c>
      <c r="E329" s="8"/>
      <c r="F329" s="10">
        <v>40</v>
      </c>
      <c r="G329" s="10"/>
      <c r="H329" s="10">
        <v>45.7</v>
      </c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31"/>
    </row>
    <row r="330" spans="1:19" ht="12.75">
      <c r="A330" s="12"/>
      <c r="B330" s="8"/>
      <c r="C330" s="8"/>
      <c r="D330" s="12" t="s">
        <v>513</v>
      </c>
      <c r="E330" s="8"/>
      <c r="F330" s="8">
        <v>120</v>
      </c>
      <c r="G330" s="8"/>
      <c r="H330" s="8">
        <v>185</v>
      </c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31"/>
    </row>
    <row r="331" spans="1:19" ht="12.75">
      <c r="A331" s="11" t="s">
        <v>204</v>
      </c>
      <c r="B331" s="8">
        <v>150</v>
      </c>
      <c r="C331" s="8">
        <v>200</v>
      </c>
      <c r="D331" s="8" t="s">
        <v>91</v>
      </c>
      <c r="E331" s="8">
        <v>18</v>
      </c>
      <c r="F331" s="8">
        <v>18</v>
      </c>
      <c r="G331" s="8">
        <v>20</v>
      </c>
      <c r="H331" s="8">
        <v>20</v>
      </c>
      <c r="I331" s="85">
        <v>0.37</v>
      </c>
      <c r="J331" s="85">
        <v>0</v>
      </c>
      <c r="K331" s="85">
        <v>20.2</v>
      </c>
      <c r="L331" s="85">
        <v>85</v>
      </c>
      <c r="M331" s="85">
        <v>0.37</v>
      </c>
      <c r="N331" s="85">
        <v>0.5</v>
      </c>
      <c r="O331" s="85">
        <v>0</v>
      </c>
      <c r="P331" s="85">
        <v>27</v>
      </c>
      <c r="Q331" s="85">
        <v>110</v>
      </c>
      <c r="R331" s="85">
        <v>0.5</v>
      </c>
      <c r="S331" s="31">
        <v>527</v>
      </c>
    </row>
    <row r="332" spans="1:19" ht="12.75">
      <c r="A332" s="12" t="s">
        <v>205</v>
      </c>
      <c r="B332" s="12"/>
      <c r="C332" s="12"/>
      <c r="D332" s="8" t="s">
        <v>13</v>
      </c>
      <c r="E332" s="8">
        <v>8</v>
      </c>
      <c r="F332" s="8">
        <v>8</v>
      </c>
      <c r="G332" s="8">
        <v>10</v>
      </c>
      <c r="H332" s="8">
        <v>10</v>
      </c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31"/>
    </row>
    <row r="333" spans="1:19" ht="12.75">
      <c r="A333" s="12"/>
      <c r="B333" s="12"/>
      <c r="C333" s="12"/>
      <c r="D333" s="12" t="s">
        <v>53</v>
      </c>
      <c r="E333" s="8">
        <v>143</v>
      </c>
      <c r="F333" s="8">
        <v>143</v>
      </c>
      <c r="G333" s="8">
        <v>190</v>
      </c>
      <c r="H333" s="8">
        <v>190</v>
      </c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12"/>
    </row>
    <row r="334" spans="1:19" ht="12.75">
      <c r="A334" s="8" t="s">
        <v>21</v>
      </c>
      <c r="B334" s="16" t="s">
        <v>152</v>
      </c>
      <c r="C334" s="16" t="s">
        <v>84</v>
      </c>
      <c r="D334" s="8" t="s">
        <v>131</v>
      </c>
      <c r="E334" s="16">
        <v>20</v>
      </c>
      <c r="F334" s="16">
        <v>20</v>
      </c>
      <c r="G334" s="16">
        <v>30</v>
      </c>
      <c r="H334" s="16">
        <v>30</v>
      </c>
      <c r="I334" s="84">
        <v>1.52</v>
      </c>
      <c r="J334" s="84">
        <v>0.16</v>
      </c>
      <c r="K334" s="84">
        <v>9.84</v>
      </c>
      <c r="L334" s="84">
        <v>47</v>
      </c>
      <c r="M334" s="84">
        <v>0</v>
      </c>
      <c r="N334" s="84">
        <v>2.28</v>
      </c>
      <c r="O334" s="84">
        <v>0.24</v>
      </c>
      <c r="P334" s="84">
        <v>14.76</v>
      </c>
      <c r="Q334" s="84">
        <v>70</v>
      </c>
      <c r="R334" s="84">
        <v>0</v>
      </c>
      <c r="S334" s="31">
        <v>114</v>
      </c>
    </row>
    <row r="335" spans="1:19" ht="12.75">
      <c r="A335" s="8" t="s">
        <v>49</v>
      </c>
      <c r="B335" s="12"/>
      <c r="C335" s="12"/>
      <c r="D335" s="8" t="s">
        <v>22</v>
      </c>
      <c r="E335" s="16">
        <v>20</v>
      </c>
      <c r="F335" s="16">
        <v>20</v>
      </c>
      <c r="G335" s="16">
        <v>25</v>
      </c>
      <c r="H335" s="16">
        <v>25</v>
      </c>
      <c r="I335" s="84">
        <v>1.32</v>
      </c>
      <c r="J335" s="84">
        <v>0.24</v>
      </c>
      <c r="K335" s="84">
        <v>6.68</v>
      </c>
      <c r="L335" s="84">
        <v>34</v>
      </c>
      <c r="M335" s="84">
        <v>0</v>
      </c>
      <c r="N335" s="84">
        <v>1.65</v>
      </c>
      <c r="O335" s="84">
        <v>0.3</v>
      </c>
      <c r="P335" s="84">
        <v>8.35</v>
      </c>
      <c r="Q335" s="84">
        <v>43</v>
      </c>
      <c r="R335" s="84">
        <v>0</v>
      </c>
      <c r="S335" s="31">
        <v>115</v>
      </c>
    </row>
    <row r="336" spans="1:19" ht="12.75">
      <c r="A336" s="150" t="s">
        <v>23</v>
      </c>
      <c r="B336" s="151"/>
      <c r="C336" s="151"/>
      <c r="D336" s="151"/>
      <c r="E336" s="151"/>
      <c r="F336" s="151"/>
      <c r="G336" s="151"/>
      <c r="H336" s="151"/>
      <c r="I336" s="44">
        <f aca="true" t="shared" si="20" ref="I336:R336">SUM(I300:I335)</f>
        <v>24.4</v>
      </c>
      <c r="J336" s="44">
        <f t="shared" si="20"/>
        <v>22.88</v>
      </c>
      <c r="K336" s="44">
        <f t="shared" si="20"/>
        <v>62.18</v>
      </c>
      <c r="L336" s="44">
        <f t="shared" si="20"/>
        <v>554</v>
      </c>
      <c r="M336" s="44">
        <f t="shared" si="20"/>
        <v>22.02</v>
      </c>
      <c r="N336" s="44">
        <f t="shared" si="20"/>
        <v>31.23</v>
      </c>
      <c r="O336" s="44">
        <f t="shared" si="20"/>
        <v>31.37</v>
      </c>
      <c r="P336" s="44">
        <f t="shared" si="20"/>
        <v>84.50999999999999</v>
      </c>
      <c r="Q336" s="44">
        <f t="shared" si="20"/>
        <v>730</v>
      </c>
      <c r="R336" s="44">
        <f t="shared" si="20"/>
        <v>28.199999999999996</v>
      </c>
      <c r="S336" s="31"/>
    </row>
    <row r="337" spans="1:19" ht="12.75">
      <c r="A337" s="150" t="s">
        <v>24</v>
      </c>
      <c r="B337" s="151"/>
      <c r="C337" s="151"/>
      <c r="D337" s="160"/>
      <c r="E337" s="8"/>
      <c r="F337" s="8"/>
      <c r="G337" s="8"/>
      <c r="H337" s="8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31"/>
    </row>
    <row r="338" spans="1:19" ht="12.75">
      <c r="A338" s="8" t="s">
        <v>51</v>
      </c>
      <c r="B338" s="8">
        <v>180</v>
      </c>
      <c r="C338" s="8">
        <v>200</v>
      </c>
      <c r="D338" s="8" t="s">
        <v>11</v>
      </c>
      <c r="E338" s="16">
        <v>190</v>
      </c>
      <c r="F338" s="16">
        <v>180</v>
      </c>
      <c r="G338" s="16">
        <v>205</v>
      </c>
      <c r="H338" s="16">
        <v>200</v>
      </c>
      <c r="I338" s="84">
        <v>5.2</v>
      </c>
      <c r="J338" s="84">
        <v>3.4</v>
      </c>
      <c r="K338" s="84">
        <v>8.6</v>
      </c>
      <c r="L338" s="84">
        <v>95</v>
      </c>
      <c r="M338" s="84">
        <v>2.3</v>
      </c>
      <c r="N338" s="84">
        <v>5.8</v>
      </c>
      <c r="O338" s="84">
        <v>5</v>
      </c>
      <c r="P338" s="84">
        <v>9.6</v>
      </c>
      <c r="Q338" s="84">
        <v>106</v>
      </c>
      <c r="R338" s="85">
        <v>2.6</v>
      </c>
      <c r="S338" s="12">
        <v>534</v>
      </c>
    </row>
    <row r="339" spans="1:19" ht="12.75">
      <c r="A339" s="12" t="s">
        <v>144</v>
      </c>
      <c r="B339" s="8">
        <v>15</v>
      </c>
      <c r="C339" s="8">
        <v>33</v>
      </c>
      <c r="D339" s="8" t="s">
        <v>64</v>
      </c>
      <c r="E339" s="16">
        <v>15</v>
      </c>
      <c r="F339" s="16">
        <v>15</v>
      </c>
      <c r="G339" s="16">
        <v>33</v>
      </c>
      <c r="H339" s="16">
        <v>33</v>
      </c>
      <c r="I339" s="84">
        <v>1</v>
      </c>
      <c r="J339" s="84">
        <v>1.4</v>
      </c>
      <c r="K339" s="84">
        <v>11</v>
      </c>
      <c r="L339" s="111">
        <v>64</v>
      </c>
      <c r="M339" s="84">
        <v>0</v>
      </c>
      <c r="N339" s="115">
        <v>2.2</v>
      </c>
      <c r="O339" s="115">
        <v>2.9</v>
      </c>
      <c r="P339" s="115">
        <v>22.2</v>
      </c>
      <c r="Q339" s="111">
        <v>125</v>
      </c>
      <c r="R339" s="116">
        <v>0</v>
      </c>
      <c r="S339" s="31">
        <v>609</v>
      </c>
    </row>
    <row r="340" spans="1:19" ht="12.75">
      <c r="A340" s="12" t="s">
        <v>28</v>
      </c>
      <c r="B340" s="16">
        <v>70</v>
      </c>
      <c r="C340" s="16">
        <v>70</v>
      </c>
      <c r="D340" s="8" t="s">
        <v>29</v>
      </c>
      <c r="E340" s="16">
        <v>70</v>
      </c>
      <c r="F340" s="16">
        <v>70</v>
      </c>
      <c r="G340" s="16">
        <v>70</v>
      </c>
      <c r="H340" s="16">
        <v>70</v>
      </c>
      <c r="I340" s="100">
        <v>0.28</v>
      </c>
      <c r="J340" s="100">
        <v>0.28</v>
      </c>
      <c r="K340" s="100">
        <v>6.88</v>
      </c>
      <c r="L340" s="100">
        <v>32</v>
      </c>
      <c r="M340" s="100">
        <v>7</v>
      </c>
      <c r="N340" s="100">
        <v>0.28</v>
      </c>
      <c r="O340" s="100">
        <v>0.28</v>
      </c>
      <c r="P340" s="100">
        <v>6.88</v>
      </c>
      <c r="Q340" s="100">
        <v>32</v>
      </c>
      <c r="R340" s="100">
        <v>7</v>
      </c>
      <c r="S340" s="31">
        <v>118</v>
      </c>
    </row>
    <row r="341" spans="1:19" ht="12.75">
      <c r="A341" s="155" t="s">
        <v>30</v>
      </c>
      <c r="B341" s="155"/>
      <c r="C341" s="155"/>
      <c r="D341" s="155"/>
      <c r="E341" s="155"/>
      <c r="F341" s="155"/>
      <c r="G341" s="155"/>
      <c r="H341" s="155"/>
      <c r="I341" s="44">
        <f>SUM(I338:I340)</f>
        <v>6.48</v>
      </c>
      <c r="J341" s="44">
        <f aca="true" t="shared" si="21" ref="J341:R341">SUM(J338:J340)</f>
        <v>5.08</v>
      </c>
      <c r="K341" s="44">
        <f t="shared" si="21"/>
        <v>26.48</v>
      </c>
      <c r="L341" s="44">
        <f t="shared" si="21"/>
        <v>191</v>
      </c>
      <c r="M341" s="44">
        <f t="shared" si="21"/>
        <v>9.3</v>
      </c>
      <c r="N341" s="44">
        <f t="shared" si="21"/>
        <v>8.28</v>
      </c>
      <c r="O341" s="44">
        <f t="shared" si="21"/>
        <v>8.18</v>
      </c>
      <c r="P341" s="44">
        <f t="shared" si="21"/>
        <v>38.68</v>
      </c>
      <c r="Q341" s="44">
        <f t="shared" si="21"/>
        <v>263</v>
      </c>
      <c r="R341" s="44">
        <f t="shared" si="21"/>
        <v>9.6</v>
      </c>
      <c r="S341" s="31"/>
    </row>
    <row r="342" spans="1:19" ht="12.75">
      <c r="A342" s="155" t="s">
        <v>31</v>
      </c>
      <c r="B342" s="156"/>
      <c r="C342" s="156"/>
      <c r="D342" s="156"/>
      <c r="E342" s="8"/>
      <c r="F342" s="8"/>
      <c r="G342" s="8"/>
      <c r="H342" s="8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31"/>
    </row>
    <row r="343" spans="1:19" ht="12.75">
      <c r="A343" s="8" t="s">
        <v>208</v>
      </c>
      <c r="B343" s="16" t="s">
        <v>111</v>
      </c>
      <c r="C343" s="16" t="s">
        <v>424</v>
      </c>
      <c r="D343" s="8" t="s">
        <v>27</v>
      </c>
      <c r="E343" s="8">
        <v>106.4</v>
      </c>
      <c r="F343" s="8">
        <v>105</v>
      </c>
      <c r="G343" s="8">
        <v>136.8</v>
      </c>
      <c r="H343" s="8">
        <v>135</v>
      </c>
      <c r="I343" s="85">
        <v>19.3</v>
      </c>
      <c r="J343" s="85">
        <v>18.3</v>
      </c>
      <c r="K343" s="85">
        <v>29.5</v>
      </c>
      <c r="L343" s="85">
        <v>213</v>
      </c>
      <c r="M343" s="85">
        <v>0.28</v>
      </c>
      <c r="N343" s="85">
        <v>24.8</v>
      </c>
      <c r="O343" s="85">
        <v>23.5</v>
      </c>
      <c r="P343" s="85">
        <v>37.9</v>
      </c>
      <c r="Q343" s="85">
        <v>277</v>
      </c>
      <c r="R343" s="85">
        <v>0.36</v>
      </c>
      <c r="S343" s="31">
        <v>325</v>
      </c>
    </row>
    <row r="344" spans="1:19" ht="12.75">
      <c r="A344" s="11" t="s">
        <v>209</v>
      </c>
      <c r="B344" s="12"/>
      <c r="C344" s="12"/>
      <c r="D344" s="8" t="s">
        <v>211</v>
      </c>
      <c r="E344" s="8">
        <v>9</v>
      </c>
      <c r="F344" s="8">
        <v>9</v>
      </c>
      <c r="G344" s="8">
        <v>13</v>
      </c>
      <c r="H344" s="8">
        <v>13</v>
      </c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31"/>
    </row>
    <row r="345" spans="1:19" ht="12.75">
      <c r="A345" s="12" t="s">
        <v>223</v>
      </c>
      <c r="B345" s="12"/>
      <c r="C345" s="12"/>
      <c r="D345" s="8" t="s">
        <v>318</v>
      </c>
      <c r="E345" s="8">
        <v>14.2</v>
      </c>
      <c r="F345" s="8">
        <v>13</v>
      </c>
      <c r="G345" s="8">
        <v>15.5</v>
      </c>
      <c r="H345" s="8">
        <v>13.4</v>
      </c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31"/>
    </row>
    <row r="346" spans="1:19" ht="12.75">
      <c r="A346" s="12"/>
      <c r="B346" s="12"/>
      <c r="C346" s="12"/>
      <c r="D346" s="8" t="s">
        <v>13</v>
      </c>
      <c r="E346" s="8">
        <v>8</v>
      </c>
      <c r="F346" s="8">
        <v>8</v>
      </c>
      <c r="G346" s="8">
        <v>10</v>
      </c>
      <c r="H346" s="8">
        <v>10</v>
      </c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31"/>
    </row>
    <row r="347" spans="1:19" ht="12.75">
      <c r="A347" s="12"/>
      <c r="B347" s="12"/>
      <c r="C347" s="12"/>
      <c r="D347" s="8" t="s">
        <v>153</v>
      </c>
      <c r="E347" s="8">
        <v>4</v>
      </c>
      <c r="F347" s="8">
        <v>4</v>
      </c>
      <c r="G347" s="8">
        <v>8</v>
      </c>
      <c r="H347" s="8">
        <v>8</v>
      </c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31"/>
    </row>
    <row r="348" spans="1:19" ht="12.75">
      <c r="A348" s="12"/>
      <c r="B348" s="12"/>
      <c r="C348" s="12"/>
      <c r="D348" s="8" t="s">
        <v>195</v>
      </c>
      <c r="E348" s="8">
        <v>4.5</v>
      </c>
      <c r="F348" s="8">
        <v>4.5</v>
      </c>
      <c r="G348" s="8">
        <v>5</v>
      </c>
      <c r="H348" s="8">
        <v>5</v>
      </c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31"/>
    </row>
    <row r="349" spans="1:19" ht="12.75">
      <c r="A349" s="12"/>
      <c r="B349" s="12"/>
      <c r="C349" s="12"/>
      <c r="D349" s="8" t="s">
        <v>210</v>
      </c>
      <c r="E349" s="8">
        <v>3.7</v>
      </c>
      <c r="F349" s="8">
        <v>3.7</v>
      </c>
      <c r="G349" s="8">
        <v>5</v>
      </c>
      <c r="H349" s="8">
        <v>5</v>
      </c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31"/>
    </row>
    <row r="350" spans="1:19" ht="12.75">
      <c r="A350" s="12"/>
      <c r="B350" s="12"/>
      <c r="C350" s="12"/>
      <c r="D350" s="8" t="s">
        <v>19</v>
      </c>
      <c r="E350" s="8">
        <v>3</v>
      </c>
      <c r="F350" s="8">
        <v>3</v>
      </c>
      <c r="G350" s="8">
        <v>10</v>
      </c>
      <c r="H350" s="8">
        <v>10</v>
      </c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31"/>
    </row>
    <row r="351" spans="1:19" ht="12.75">
      <c r="A351" s="12"/>
      <c r="B351" s="12"/>
      <c r="C351" s="12"/>
      <c r="D351" s="10" t="s">
        <v>179</v>
      </c>
      <c r="E351" s="8"/>
      <c r="F351" s="10">
        <v>50</v>
      </c>
      <c r="G351" s="10"/>
      <c r="H351" s="10">
        <v>50</v>
      </c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31">
        <v>449</v>
      </c>
    </row>
    <row r="352" spans="1:19" ht="12.75">
      <c r="A352" s="12"/>
      <c r="B352" s="12"/>
      <c r="C352" s="12"/>
      <c r="D352" s="8" t="s">
        <v>11</v>
      </c>
      <c r="E352" s="8">
        <v>37.5</v>
      </c>
      <c r="F352" s="8">
        <v>37.5</v>
      </c>
      <c r="G352" s="8">
        <v>37.5</v>
      </c>
      <c r="H352" s="8">
        <v>37.5</v>
      </c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31"/>
    </row>
    <row r="353" spans="1:19" ht="12.75">
      <c r="A353" s="12"/>
      <c r="B353" s="12"/>
      <c r="C353" s="12"/>
      <c r="D353" s="8" t="s">
        <v>53</v>
      </c>
      <c r="E353" s="8">
        <v>12.5</v>
      </c>
      <c r="F353" s="8">
        <v>12.5</v>
      </c>
      <c r="G353" s="8">
        <v>12.5</v>
      </c>
      <c r="H353" s="8">
        <v>12.5</v>
      </c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31"/>
    </row>
    <row r="354" spans="1:19" ht="12.75">
      <c r="A354" s="12"/>
      <c r="B354" s="12"/>
      <c r="C354" s="12"/>
      <c r="D354" s="8" t="s">
        <v>61</v>
      </c>
      <c r="E354" s="8">
        <v>2</v>
      </c>
      <c r="F354" s="8">
        <v>2</v>
      </c>
      <c r="G354" s="8">
        <v>2</v>
      </c>
      <c r="H354" s="8">
        <v>2</v>
      </c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31"/>
    </row>
    <row r="355" spans="1:19" ht="12.75">
      <c r="A355" s="12"/>
      <c r="B355" s="12"/>
      <c r="C355" s="12"/>
      <c r="D355" s="8" t="s">
        <v>40</v>
      </c>
      <c r="E355" s="8">
        <v>2</v>
      </c>
      <c r="F355" s="8">
        <v>2</v>
      </c>
      <c r="G355" s="8">
        <v>2</v>
      </c>
      <c r="H355" s="8">
        <v>2</v>
      </c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31"/>
    </row>
    <row r="356" spans="1:19" ht="12.75">
      <c r="A356" s="12"/>
      <c r="B356" s="12"/>
      <c r="C356" s="12"/>
      <c r="D356" s="39" t="s">
        <v>13</v>
      </c>
      <c r="E356" s="8">
        <v>5</v>
      </c>
      <c r="F356" s="8">
        <v>5</v>
      </c>
      <c r="G356" s="8">
        <v>5</v>
      </c>
      <c r="H356" s="8">
        <v>5</v>
      </c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31"/>
    </row>
    <row r="357" spans="1:19" ht="12.75">
      <c r="A357" s="8" t="s">
        <v>206</v>
      </c>
      <c r="B357" s="8" t="s">
        <v>143</v>
      </c>
      <c r="C357" s="8" t="s">
        <v>495</v>
      </c>
      <c r="D357" s="8" t="s">
        <v>184</v>
      </c>
      <c r="E357" s="16" t="s">
        <v>183</v>
      </c>
      <c r="F357" s="16" t="s">
        <v>183</v>
      </c>
      <c r="G357" s="16" t="s">
        <v>474</v>
      </c>
      <c r="H357" s="16" t="s">
        <v>474</v>
      </c>
      <c r="I357" s="84">
        <v>0.07</v>
      </c>
      <c r="J357" s="84">
        <v>0</v>
      </c>
      <c r="K357" s="84">
        <v>11.2</v>
      </c>
      <c r="L357" s="84">
        <v>45</v>
      </c>
      <c r="M357" s="84">
        <v>1.05</v>
      </c>
      <c r="N357" s="84">
        <v>0.09</v>
      </c>
      <c r="O357" s="84">
        <v>0</v>
      </c>
      <c r="P357" s="84">
        <v>13.6</v>
      </c>
      <c r="Q357" s="84">
        <v>54</v>
      </c>
      <c r="R357" s="84">
        <v>1.2</v>
      </c>
      <c r="S357" s="12">
        <v>505</v>
      </c>
    </row>
    <row r="358" spans="1:19" ht="12.75">
      <c r="A358" s="12"/>
      <c r="B358" s="8"/>
      <c r="C358" s="8"/>
      <c r="D358" s="8" t="s">
        <v>13</v>
      </c>
      <c r="E358" s="8">
        <v>9.5</v>
      </c>
      <c r="F358" s="8">
        <v>9.5</v>
      </c>
      <c r="G358" s="8">
        <v>10.5</v>
      </c>
      <c r="H358" s="8">
        <v>10.5</v>
      </c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2"/>
    </row>
    <row r="359" spans="1:19" ht="12.75">
      <c r="A359" s="12"/>
      <c r="B359" s="8"/>
      <c r="C359" s="8"/>
      <c r="D359" s="8" t="s">
        <v>53</v>
      </c>
      <c r="E359" s="8">
        <v>131</v>
      </c>
      <c r="F359" s="8">
        <v>131</v>
      </c>
      <c r="G359" s="8">
        <v>175</v>
      </c>
      <c r="H359" s="8">
        <v>175</v>
      </c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31"/>
    </row>
    <row r="360" spans="1:19" ht="12.75">
      <c r="A360" s="12"/>
      <c r="B360" s="8"/>
      <c r="C360" s="8"/>
      <c r="D360" s="8" t="s">
        <v>207</v>
      </c>
      <c r="E360" s="8">
        <v>8</v>
      </c>
      <c r="F360" s="8">
        <v>7</v>
      </c>
      <c r="G360" s="8">
        <v>8</v>
      </c>
      <c r="H360" s="8">
        <v>7</v>
      </c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31"/>
    </row>
    <row r="361" spans="1:19" ht="12.75">
      <c r="A361" s="8" t="s">
        <v>131</v>
      </c>
      <c r="B361" s="8" t="s">
        <v>148</v>
      </c>
      <c r="C361" s="8" t="s">
        <v>154</v>
      </c>
      <c r="D361" s="8" t="s">
        <v>44</v>
      </c>
      <c r="E361" s="8">
        <v>15</v>
      </c>
      <c r="F361" s="8">
        <v>15</v>
      </c>
      <c r="G361" s="8">
        <v>15</v>
      </c>
      <c r="H361" s="8">
        <v>15</v>
      </c>
      <c r="I361" s="84">
        <v>1.14</v>
      </c>
      <c r="J361" s="84">
        <v>0.12</v>
      </c>
      <c r="K361" s="84">
        <v>7.38</v>
      </c>
      <c r="L361" s="84">
        <v>35</v>
      </c>
      <c r="M361" s="84">
        <v>0</v>
      </c>
      <c r="N361" s="84">
        <v>1.14</v>
      </c>
      <c r="O361" s="84">
        <v>0.12</v>
      </c>
      <c r="P361" s="84">
        <v>7.38</v>
      </c>
      <c r="Q361" s="84">
        <v>35</v>
      </c>
      <c r="R361" s="84">
        <v>0</v>
      </c>
      <c r="S361" s="31">
        <v>114</v>
      </c>
    </row>
    <row r="362" spans="1:19" ht="12.75">
      <c r="A362" s="8" t="s">
        <v>22</v>
      </c>
      <c r="B362" s="8"/>
      <c r="C362" s="8"/>
      <c r="D362" s="8" t="s">
        <v>22</v>
      </c>
      <c r="E362" s="8">
        <v>20</v>
      </c>
      <c r="F362" s="8">
        <v>20</v>
      </c>
      <c r="G362" s="8">
        <v>25</v>
      </c>
      <c r="H362" s="8">
        <v>25</v>
      </c>
      <c r="I362" s="84">
        <v>1.32</v>
      </c>
      <c r="J362" s="84">
        <v>0.24</v>
      </c>
      <c r="K362" s="84">
        <v>6.68</v>
      </c>
      <c r="L362" s="84">
        <v>34</v>
      </c>
      <c r="M362" s="84">
        <v>0</v>
      </c>
      <c r="N362" s="84">
        <v>1.65</v>
      </c>
      <c r="O362" s="84">
        <v>0.3</v>
      </c>
      <c r="P362" s="84">
        <v>8.35</v>
      </c>
      <c r="Q362" s="84">
        <v>43</v>
      </c>
      <c r="R362" s="84">
        <v>0</v>
      </c>
      <c r="S362" s="31">
        <v>115</v>
      </c>
    </row>
    <row r="363" spans="1:19" ht="12.75">
      <c r="A363" s="155" t="s">
        <v>45</v>
      </c>
      <c r="B363" s="155"/>
      <c r="C363" s="155"/>
      <c r="D363" s="155"/>
      <c r="E363" s="155"/>
      <c r="F363" s="155"/>
      <c r="G363" s="155"/>
      <c r="H363" s="155"/>
      <c r="I363" s="99">
        <f>SUM(I343:I362)</f>
        <v>21.830000000000002</v>
      </c>
      <c r="J363" s="99">
        <f aca="true" t="shared" si="22" ref="J363:R363">SUM(J343:J362)</f>
        <v>18.66</v>
      </c>
      <c r="K363" s="99">
        <f t="shared" si="22"/>
        <v>54.760000000000005</v>
      </c>
      <c r="L363" s="99">
        <f t="shared" si="22"/>
        <v>327</v>
      </c>
      <c r="M363" s="99">
        <f t="shared" si="22"/>
        <v>1.33</v>
      </c>
      <c r="N363" s="99">
        <f t="shared" si="22"/>
        <v>27.68</v>
      </c>
      <c r="O363" s="99">
        <f t="shared" si="22"/>
        <v>23.92</v>
      </c>
      <c r="P363" s="99">
        <f t="shared" si="22"/>
        <v>67.23</v>
      </c>
      <c r="Q363" s="99">
        <f t="shared" si="22"/>
        <v>409</v>
      </c>
      <c r="R363" s="99">
        <f t="shared" si="22"/>
        <v>1.56</v>
      </c>
      <c r="S363" s="12"/>
    </row>
    <row r="364" spans="1:19" ht="15">
      <c r="A364" s="155" t="s">
        <v>36</v>
      </c>
      <c r="B364" s="155"/>
      <c r="C364" s="155"/>
      <c r="D364" s="155"/>
      <c r="E364" s="155"/>
      <c r="F364" s="155"/>
      <c r="G364" s="155"/>
      <c r="H364" s="155"/>
      <c r="I364" s="35">
        <f aca="true" t="shared" si="23" ref="I364:R364">I363+I341+I336+I298+I295</f>
        <v>65.57</v>
      </c>
      <c r="J364" s="35">
        <f t="shared" si="23"/>
        <v>61.95</v>
      </c>
      <c r="K364" s="35">
        <f t="shared" si="23"/>
        <v>198.19</v>
      </c>
      <c r="L364" s="35">
        <f t="shared" si="23"/>
        <v>1492</v>
      </c>
      <c r="M364" s="35">
        <f t="shared" si="23"/>
        <v>37.98</v>
      </c>
      <c r="N364" s="35">
        <f t="shared" si="23"/>
        <v>82.71</v>
      </c>
      <c r="O364" s="35">
        <f t="shared" si="23"/>
        <v>80.74</v>
      </c>
      <c r="P364" s="35">
        <f t="shared" si="23"/>
        <v>256.65</v>
      </c>
      <c r="Q364" s="35">
        <f t="shared" si="23"/>
        <v>1897</v>
      </c>
      <c r="R364" s="35">
        <f t="shared" si="23"/>
        <v>44.88</v>
      </c>
      <c r="S364" s="12"/>
    </row>
    <row r="365" spans="1:19" ht="12.75">
      <c r="A365" s="150" t="s">
        <v>547</v>
      </c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60"/>
      <c r="R365" s="12"/>
      <c r="S365" s="12"/>
    </row>
    <row r="366" spans="1:19" ht="12.75">
      <c r="A366" s="152" t="s">
        <v>189</v>
      </c>
      <c r="B366" s="153"/>
      <c r="C366" s="153"/>
      <c r="D366" s="154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2.75">
      <c r="A367" s="11" t="s">
        <v>224</v>
      </c>
      <c r="B367" s="11">
        <v>150</v>
      </c>
      <c r="C367" s="11">
        <v>200</v>
      </c>
      <c r="D367" s="11" t="s">
        <v>185</v>
      </c>
      <c r="E367" s="16">
        <v>16</v>
      </c>
      <c r="F367" s="16">
        <v>16</v>
      </c>
      <c r="G367" s="16">
        <v>24</v>
      </c>
      <c r="H367" s="16">
        <v>24</v>
      </c>
      <c r="I367" s="84">
        <v>5.1</v>
      </c>
      <c r="J367" s="84">
        <v>5.7</v>
      </c>
      <c r="K367" s="84">
        <v>25.3</v>
      </c>
      <c r="L367" s="84">
        <v>161</v>
      </c>
      <c r="M367" s="84">
        <v>1.38</v>
      </c>
      <c r="N367" s="84">
        <v>6.8</v>
      </c>
      <c r="O367" s="84">
        <v>7.6</v>
      </c>
      <c r="P367" s="84">
        <v>33.86</v>
      </c>
      <c r="Q367" s="84">
        <v>215</v>
      </c>
      <c r="R367" s="84">
        <v>1.38</v>
      </c>
      <c r="S367" s="90">
        <v>268</v>
      </c>
    </row>
    <row r="368" spans="1:19" ht="12.75">
      <c r="A368" s="33" t="s">
        <v>113</v>
      </c>
      <c r="B368" s="11"/>
      <c r="C368" s="11"/>
      <c r="D368" s="11" t="s">
        <v>11</v>
      </c>
      <c r="E368" s="16">
        <v>100</v>
      </c>
      <c r="F368" s="16">
        <v>100</v>
      </c>
      <c r="G368" s="16">
        <v>120</v>
      </c>
      <c r="H368" s="16">
        <v>120</v>
      </c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0"/>
    </row>
    <row r="369" spans="1:19" ht="12.75">
      <c r="A369" s="33"/>
      <c r="B369" s="11"/>
      <c r="C369" s="11"/>
      <c r="D369" s="11" t="s">
        <v>53</v>
      </c>
      <c r="E369" s="16">
        <v>33</v>
      </c>
      <c r="F369" s="16">
        <v>33</v>
      </c>
      <c r="G369" s="16">
        <v>65</v>
      </c>
      <c r="H369" s="16">
        <v>65</v>
      </c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0"/>
    </row>
    <row r="370" spans="1:19" ht="12.75">
      <c r="A370" s="33"/>
      <c r="B370" s="11"/>
      <c r="C370" s="11"/>
      <c r="D370" s="11" t="s">
        <v>13</v>
      </c>
      <c r="E370" s="16">
        <v>4</v>
      </c>
      <c r="F370" s="16">
        <v>4</v>
      </c>
      <c r="G370" s="16">
        <v>4.5</v>
      </c>
      <c r="H370" s="16">
        <v>4.5</v>
      </c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0"/>
    </row>
    <row r="371" spans="1:19" ht="14.25" customHeight="1">
      <c r="A371" s="33"/>
      <c r="B371" s="11"/>
      <c r="C371" s="11"/>
      <c r="D371" s="11" t="s">
        <v>40</v>
      </c>
      <c r="E371" s="16">
        <v>4</v>
      </c>
      <c r="F371" s="16">
        <v>4</v>
      </c>
      <c r="G371" s="16">
        <v>5</v>
      </c>
      <c r="H371" s="16">
        <v>5</v>
      </c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0"/>
    </row>
    <row r="372" spans="1:19" ht="12.75" hidden="1">
      <c r="A372" s="33" t="s">
        <v>167</v>
      </c>
      <c r="B372" s="11">
        <v>150</v>
      </c>
      <c r="C372" s="11">
        <v>200</v>
      </c>
      <c r="D372" s="11" t="s">
        <v>197</v>
      </c>
      <c r="E372" s="16">
        <v>1.5</v>
      </c>
      <c r="F372" s="16">
        <v>15</v>
      </c>
      <c r="G372" s="16">
        <v>2</v>
      </c>
      <c r="H372" s="16">
        <v>2</v>
      </c>
      <c r="I372" s="98">
        <v>2.4</v>
      </c>
      <c r="J372" s="98">
        <v>2.02</v>
      </c>
      <c r="K372" s="98">
        <v>11.9</v>
      </c>
      <c r="L372" s="98">
        <v>59.2</v>
      </c>
      <c r="M372" s="98">
        <v>0.97</v>
      </c>
      <c r="N372" s="98">
        <v>3.2</v>
      </c>
      <c r="O372" s="98">
        <v>2.7</v>
      </c>
      <c r="P372" s="98">
        <v>15.9</v>
      </c>
      <c r="Q372" s="98">
        <v>79</v>
      </c>
      <c r="R372" s="98">
        <v>1.3</v>
      </c>
      <c r="S372" s="90">
        <v>514</v>
      </c>
    </row>
    <row r="373" spans="1:19" ht="12.75">
      <c r="A373" s="33" t="s">
        <v>167</v>
      </c>
      <c r="B373" s="11">
        <v>150</v>
      </c>
      <c r="C373" s="11">
        <v>200</v>
      </c>
      <c r="D373" s="11" t="s">
        <v>197</v>
      </c>
      <c r="E373" s="16">
        <v>1.6</v>
      </c>
      <c r="F373" s="16">
        <v>1.6</v>
      </c>
      <c r="G373" s="16">
        <v>2</v>
      </c>
      <c r="H373" s="16">
        <v>2</v>
      </c>
      <c r="I373" s="84">
        <v>2.15</v>
      </c>
      <c r="J373" s="84">
        <v>1.46</v>
      </c>
      <c r="K373" s="84">
        <v>15.5</v>
      </c>
      <c r="L373" s="84">
        <v>84</v>
      </c>
      <c r="M373" s="84">
        <v>0.28</v>
      </c>
      <c r="N373" s="84">
        <v>2.86</v>
      </c>
      <c r="O373" s="84">
        <v>1.9</v>
      </c>
      <c r="P373" s="84">
        <v>20.1</v>
      </c>
      <c r="Q373" s="84">
        <v>112</v>
      </c>
      <c r="R373" s="84">
        <v>0.37</v>
      </c>
      <c r="S373" s="103">
        <v>396</v>
      </c>
    </row>
    <row r="374" spans="1:19" ht="12.75">
      <c r="A374" s="33" t="s">
        <v>465</v>
      </c>
      <c r="B374" s="11"/>
      <c r="C374" s="11"/>
      <c r="D374" s="33" t="s">
        <v>466</v>
      </c>
      <c r="E374" s="16">
        <v>28</v>
      </c>
      <c r="F374" s="16">
        <v>28</v>
      </c>
      <c r="G374" s="16">
        <v>37</v>
      </c>
      <c r="H374" s="16">
        <v>37</v>
      </c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103"/>
    </row>
    <row r="375" spans="1:19" ht="12.75">
      <c r="A375" s="33"/>
      <c r="B375" s="11"/>
      <c r="C375" s="11"/>
      <c r="D375" s="101" t="s">
        <v>469</v>
      </c>
      <c r="E375" s="97"/>
      <c r="F375" s="97">
        <v>70</v>
      </c>
      <c r="G375" s="97"/>
      <c r="H375" s="97">
        <v>92.5</v>
      </c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103"/>
    </row>
    <row r="376" spans="1:19" ht="12.75">
      <c r="A376" s="33"/>
      <c r="B376" s="11"/>
      <c r="C376" s="11"/>
      <c r="D376" s="33" t="s">
        <v>53</v>
      </c>
      <c r="E376" s="16">
        <v>150</v>
      </c>
      <c r="F376" s="16">
        <v>150</v>
      </c>
      <c r="G376" s="16">
        <v>200</v>
      </c>
      <c r="H376" s="16">
        <v>200</v>
      </c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103"/>
    </row>
    <row r="377" spans="1:19" ht="12.75">
      <c r="A377" s="8" t="s">
        <v>295</v>
      </c>
      <c r="B377" s="37">
        <v>20</v>
      </c>
      <c r="C377" s="37">
        <v>25</v>
      </c>
      <c r="D377" s="8" t="s">
        <v>296</v>
      </c>
      <c r="E377" s="16">
        <v>20</v>
      </c>
      <c r="F377" s="16">
        <v>20</v>
      </c>
      <c r="G377" s="16">
        <v>25</v>
      </c>
      <c r="H377" s="16">
        <v>25</v>
      </c>
      <c r="I377" s="85">
        <v>1.5</v>
      </c>
      <c r="J377" s="85">
        <v>0.56</v>
      </c>
      <c r="K377" s="85">
        <v>10.2</v>
      </c>
      <c r="L377" s="85">
        <v>52</v>
      </c>
      <c r="M377" s="84">
        <v>0</v>
      </c>
      <c r="N377" s="85">
        <v>1.9</v>
      </c>
      <c r="O377" s="85">
        <v>0.71</v>
      </c>
      <c r="P377" s="85">
        <v>12.8</v>
      </c>
      <c r="Q377" s="85">
        <v>65</v>
      </c>
      <c r="R377" s="84">
        <v>0</v>
      </c>
      <c r="S377" s="90">
        <v>117</v>
      </c>
    </row>
    <row r="378" spans="1:19" ht="12.75">
      <c r="A378" s="8" t="s">
        <v>104</v>
      </c>
      <c r="B378" s="8">
        <v>8</v>
      </c>
      <c r="C378" s="8">
        <v>12</v>
      </c>
      <c r="D378" s="8" t="s">
        <v>200</v>
      </c>
      <c r="E378" s="16">
        <v>8.1</v>
      </c>
      <c r="F378" s="16">
        <v>8</v>
      </c>
      <c r="G378" s="16">
        <v>12.2</v>
      </c>
      <c r="H378" s="16">
        <v>12</v>
      </c>
      <c r="I378" s="84">
        <v>1.48</v>
      </c>
      <c r="J378" s="84">
        <v>1.58</v>
      </c>
      <c r="K378" s="84">
        <v>0.12</v>
      </c>
      <c r="L378" s="84">
        <v>21</v>
      </c>
      <c r="M378" s="84">
        <v>0</v>
      </c>
      <c r="N378" s="84">
        <v>2.37</v>
      </c>
      <c r="O378" s="84">
        <v>2.37</v>
      </c>
      <c r="P378" s="84">
        <v>0.18</v>
      </c>
      <c r="Q378" s="84">
        <v>31.6</v>
      </c>
      <c r="R378" s="84">
        <v>0</v>
      </c>
      <c r="S378" s="90">
        <v>107</v>
      </c>
    </row>
    <row r="379" spans="1:19" ht="12.75">
      <c r="A379" s="150" t="s">
        <v>14</v>
      </c>
      <c r="B379" s="151"/>
      <c r="C379" s="151"/>
      <c r="D379" s="151"/>
      <c r="E379" s="151"/>
      <c r="F379" s="151"/>
      <c r="G379" s="151"/>
      <c r="H379" s="160"/>
      <c r="I379" s="117">
        <f aca="true" t="shared" si="24" ref="I379:R379">SUM(I367:I378)</f>
        <v>12.63</v>
      </c>
      <c r="J379" s="117">
        <f t="shared" si="24"/>
        <v>11.32</v>
      </c>
      <c r="K379" s="117">
        <f t="shared" si="24"/>
        <v>63.02</v>
      </c>
      <c r="L379" s="118">
        <f t="shared" si="24"/>
        <v>377.2</v>
      </c>
      <c r="M379" s="117">
        <f t="shared" si="24"/>
        <v>2.63</v>
      </c>
      <c r="N379" s="117">
        <f t="shared" si="24"/>
        <v>17.13</v>
      </c>
      <c r="O379" s="117">
        <f t="shared" si="24"/>
        <v>15.280000000000001</v>
      </c>
      <c r="P379" s="117">
        <f t="shared" si="24"/>
        <v>82.84</v>
      </c>
      <c r="Q379" s="118">
        <f t="shared" si="24"/>
        <v>502.6</v>
      </c>
      <c r="R379" s="117">
        <f t="shared" si="24"/>
        <v>3.05</v>
      </c>
      <c r="S379" s="90"/>
    </row>
    <row r="380" spans="1:19" ht="12.75">
      <c r="A380" s="155" t="s">
        <v>56</v>
      </c>
      <c r="B380" s="155"/>
      <c r="C380" s="155"/>
      <c r="D380" s="155"/>
      <c r="E380" s="93"/>
      <c r="F380" s="93"/>
      <c r="G380" s="93"/>
      <c r="H380" s="93"/>
      <c r="I380" s="93"/>
      <c r="J380" s="94"/>
      <c r="K380" s="94"/>
      <c r="L380" s="94"/>
      <c r="M380" s="94"/>
      <c r="N380" s="94"/>
      <c r="O380" s="94"/>
      <c r="P380" s="94"/>
      <c r="Q380" s="94"/>
      <c r="R380" s="95"/>
      <c r="S380" s="90"/>
    </row>
    <row r="381" spans="1:19" ht="12.75">
      <c r="A381" s="12" t="s">
        <v>28</v>
      </c>
      <c r="B381" s="16">
        <v>80</v>
      </c>
      <c r="C381" s="16">
        <v>80</v>
      </c>
      <c r="D381" s="8" t="s">
        <v>29</v>
      </c>
      <c r="E381" s="8">
        <v>120</v>
      </c>
      <c r="F381" s="8">
        <v>80</v>
      </c>
      <c r="G381" s="8">
        <v>120</v>
      </c>
      <c r="H381" s="8">
        <v>80</v>
      </c>
      <c r="I381" s="119">
        <v>0.28</v>
      </c>
      <c r="J381" s="119">
        <v>0.28</v>
      </c>
      <c r="K381" s="119">
        <v>6.88</v>
      </c>
      <c r="L381" s="119">
        <v>32.9</v>
      </c>
      <c r="M381" s="119">
        <v>7</v>
      </c>
      <c r="N381" s="119">
        <v>0.28</v>
      </c>
      <c r="O381" s="119">
        <v>0.28</v>
      </c>
      <c r="P381" s="119">
        <v>6.88</v>
      </c>
      <c r="Q381" s="119">
        <v>32.9</v>
      </c>
      <c r="R381" s="119">
        <v>7</v>
      </c>
      <c r="S381" s="31">
        <v>118</v>
      </c>
    </row>
    <row r="382" spans="1:19" ht="12.75">
      <c r="A382" s="150" t="s">
        <v>57</v>
      </c>
      <c r="B382" s="151"/>
      <c r="C382" s="151"/>
      <c r="D382" s="151"/>
      <c r="E382" s="151"/>
      <c r="F382" s="151"/>
      <c r="G382" s="151"/>
      <c r="H382" s="160"/>
      <c r="I382" s="44">
        <f>I381</f>
        <v>0.28</v>
      </c>
      <c r="J382" s="44">
        <f aca="true" t="shared" si="25" ref="J382:R382">J381</f>
        <v>0.28</v>
      </c>
      <c r="K382" s="44">
        <f t="shared" si="25"/>
        <v>6.88</v>
      </c>
      <c r="L382" s="44">
        <f t="shared" si="25"/>
        <v>32.9</v>
      </c>
      <c r="M382" s="44">
        <f t="shared" si="25"/>
        <v>7</v>
      </c>
      <c r="N382" s="44">
        <f t="shared" si="25"/>
        <v>0.28</v>
      </c>
      <c r="O382" s="44">
        <f t="shared" si="25"/>
        <v>0.28</v>
      </c>
      <c r="P382" s="44">
        <f t="shared" si="25"/>
        <v>6.88</v>
      </c>
      <c r="Q382" s="44">
        <f t="shared" si="25"/>
        <v>32.9</v>
      </c>
      <c r="R382" s="44">
        <f t="shared" si="25"/>
        <v>7</v>
      </c>
      <c r="S382" s="90"/>
    </row>
    <row r="383" spans="1:19" ht="12.75">
      <c r="A383" s="155" t="s">
        <v>15</v>
      </c>
      <c r="B383" s="155"/>
      <c r="C383" s="155"/>
      <c r="D383" s="155"/>
      <c r="E383" s="8"/>
      <c r="F383" s="8"/>
      <c r="G383" s="8"/>
      <c r="H383" s="8"/>
      <c r="I383" s="8"/>
      <c r="J383" s="94"/>
      <c r="K383" s="94"/>
      <c r="L383" s="94"/>
      <c r="M383" s="94"/>
      <c r="N383" s="94"/>
      <c r="O383" s="94"/>
      <c r="P383" s="94"/>
      <c r="Q383" s="94"/>
      <c r="R383" s="95"/>
      <c r="S383" s="90"/>
    </row>
    <row r="384" spans="1:19" ht="12.75">
      <c r="A384" s="8" t="s">
        <v>181</v>
      </c>
      <c r="B384" s="8">
        <v>40</v>
      </c>
      <c r="C384" s="8">
        <v>60</v>
      </c>
      <c r="D384" s="8" t="s">
        <v>321</v>
      </c>
      <c r="E384" s="16">
        <v>14.7</v>
      </c>
      <c r="F384" s="16">
        <v>11</v>
      </c>
      <c r="G384" s="8">
        <v>21.1</v>
      </c>
      <c r="H384" s="8">
        <v>15.8</v>
      </c>
      <c r="I384" s="85">
        <v>0.52</v>
      </c>
      <c r="J384" s="85">
        <v>4.3</v>
      </c>
      <c r="K384" s="85">
        <v>2.7</v>
      </c>
      <c r="L384" s="85">
        <v>52</v>
      </c>
      <c r="M384" s="85">
        <v>3.3</v>
      </c>
      <c r="N384" s="85">
        <v>0.7</v>
      </c>
      <c r="O384" s="85">
        <v>6.4</v>
      </c>
      <c r="P384" s="85">
        <v>4.1</v>
      </c>
      <c r="Q384" s="85">
        <v>78</v>
      </c>
      <c r="R384" s="85">
        <v>5</v>
      </c>
      <c r="S384" s="31">
        <v>82</v>
      </c>
    </row>
    <row r="385" spans="1:19" ht="12.75">
      <c r="A385" s="8"/>
      <c r="B385" s="8"/>
      <c r="C385" s="8"/>
      <c r="D385" s="8" t="s">
        <v>322</v>
      </c>
      <c r="E385" s="16">
        <v>15.8</v>
      </c>
      <c r="F385" s="16">
        <v>11</v>
      </c>
      <c r="G385" s="8">
        <v>22.6</v>
      </c>
      <c r="H385" s="8">
        <v>15.8</v>
      </c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31"/>
    </row>
    <row r="386" spans="1:19" ht="12.75">
      <c r="A386" s="8"/>
      <c r="B386" s="8"/>
      <c r="C386" s="8"/>
      <c r="D386" s="8" t="s">
        <v>323</v>
      </c>
      <c r="E386" s="16">
        <v>16.9</v>
      </c>
      <c r="F386" s="16">
        <v>11</v>
      </c>
      <c r="G386" s="8">
        <v>24.3</v>
      </c>
      <c r="H386" s="8">
        <v>15.8</v>
      </c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31"/>
    </row>
    <row r="387" spans="1:19" ht="12.75">
      <c r="A387" s="8"/>
      <c r="B387" s="8"/>
      <c r="C387" s="8"/>
      <c r="D387" s="8" t="s">
        <v>324</v>
      </c>
      <c r="E387" s="16">
        <v>18.3</v>
      </c>
      <c r="F387" s="16">
        <v>11</v>
      </c>
      <c r="G387" s="8">
        <v>26.5</v>
      </c>
      <c r="H387" s="8">
        <v>15.8</v>
      </c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31"/>
    </row>
    <row r="388" spans="1:19" ht="12.75">
      <c r="A388" s="12"/>
      <c r="B388" s="8"/>
      <c r="C388" s="8"/>
      <c r="D388" s="8" t="s">
        <v>17</v>
      </c>
      <c r="E388" s="16">
        <v>9.5</v>
      </c>
      <c r="F388" s="16">
        <v>7.5</v>
      </c>
      <c r="G388" s="8">
        <v>13.6</v>
      </c>
      <c r="H388" s="8">
        <v>10.8</v>
      </c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31"/>
    </row>
    <row r="389" spans="1:19" ht="12.75">
      <c r="A389" s="12"/>
      <c r="B389" s="8"/>
      <c r="C389" s="8"/>
      <c r="D389" s="8" t="s">
        <v>16</v>
      </c>
      <c r="E389" s="16">
        <v>6.5</v>
      </c>
      <c r="F389" s="16">
        <v>5</v>
      </c>
      <c r="G389" s="8">
        <v>9.4</v>
      </c>
      <c r="H389" s="8">
        <v>7.2</v>
      </c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31"/>
    </row>
    <row r="390" spans="1:19" ht="12.75">
      <c r="A390" s="12"/>
      <c r="B390" s="8"/>
      <c r="C390" s="8"/>
      <c r="D390" s="8" t="s">
        <v>48</v>
      </c>
      <c r="E390" s="16">
        <v>19</v>
      </c>
      <c r="F390" s="16">
        <v>15</v>
      </c>
      <c r="G390" s="8">
        <v>27.4</v>
      </c>
      <c r="H390" s="8">
        <v>21.6</v>
      </c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31"/>
    </row>
    <row r="391" spans="1:19" ht="12.75">
      <c r="A391" s="12"/>
      <c r="B391" s="8"/>
      <c r="C391" s="8"/>
      <c r="D391" s="8" t="s">
        <v>18</v>
      </c>
      <c r="E391" s="16">
        <v>9</v>
      </c>
      <c r="F391" s="16">
        <v>7.5</v>
      </c>
      <c r="G391" s="8">
        <v>13</v>
      </c>
      <c r="H391" s="8">
        <v>10.8</v>
      </c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31"/>
    </row>
    <row r="392" spans="1:19" ht="12.75">
      <c r="A392" s="12"/>
      <c r="B392" s="8"/>
      <c r="C392" s="8"/>
      <c r="D392" s="8" t="s">
        <v>43</v>
      </c>
      <c r="E392" s="16">
        <v>4</v>
      </c>
      <c r="F392" s="16">
        <v>4</v>
      </c>
      <c r="G392" s="8">
        <v>6</v>
      </c>
      <c r="H392" s="8">
        <v>6</v>
      </c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31"/>
    </row>
    <row r="393" spans="1:19" ht="12.75">
      <c r="A393" s="12" t="s">
        <v>158</v>
      </c>
      <c r="B393" s="8" t="s">
        <v>428</v>
      </c>
      <c r="C393" s="8" t="s">
        <v>68</v>
      </c>
      <c r="D393" s="8" t="s">
        <v>321</v>
      </c>
      <c r="E393" s="8">
        <v>79</v>
      </c>
      <c r="F393" s="8">
        <v>60</v>
      </c>
      <c r="G393" s="8">
        <v>106.6</v>
      </c>
      <c r="H393" s="8">
        <v>80</v>
      </c>
      <c r="I393" s="85">
        <v>3.6</v>
      </c>
      <c r="J393" s="85">
        <v>2.13</v>
      </c>
      <c r="K393" s="85">
        <v>9.4</v>
      </c>
      <c r="L393" s="85">
        <v>56</v>
      </c>
      <c r="M393" s="85">
        <v>6.7</v>
      </c>
      <c r="N393" s="85">
        <v>4.8</v>
      </c>
      <c r="O393" s="85">
        <v>2.84</v>
      </c>
      <c r="P393" s="85">
        <v>12.5</v>
      </c>
      <c r="Q393" s="85">
        <v>75</v>
      </c>
      <c r="R393" s="85">
        <v>8.9</v>
      </c>
      <c r="S393" s="31">
        <v>155</v>
      </c>
    </row>
    <row r="394" spans="1:19" ht="12.75">
      <c r="A394" s="12" t="s">
        <v>403</v>
      </c>
      <c r="B394" s="8"/>
      <c r="C394" s="8"/>
      <c r="D394" s="8" t="s">
        <v>322</v>
      </c>
      <c r="E394" s="8">
        <v>85.8</v>
      </c>
      <c r="F394" s="8">
        <v>60</v>
      </c>
      <c r="G394" s="8">
        <v>114.3</v>
      </c>
      <c r="H394" s="8">
        <v>80</v>
      </c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31"/>
    </row>
    <row r="395" spans="1:19" ht="12.75">
      <c r="A395" s="12"/>
      <c r="B395" s="8"/>
      <c r="C395" s="8"/>
      <c r="D395" s="8" t="s">
        <v>323</v>
      </c>
      <c r="E395" s="8">
        <v>92.4</v>
      </c>
      <c r="F395" s="8">
        <v>60</v>
      </c>
      <c r="G395" s="8">
        <v>122.8</v>
      </c>
      <c r="H395" s="8">
        <v>80</v>
      </c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31"/>
    </row>
    <row r="396" spans="1:19" ht="12.75">
      <c r="A396" s="12"/>
      <c r="B396" s="8"/>
      <c r="C396" s="8"/>
      <c r="D396" s="8" t="s">
        <v>324</v>
      </c>
      <c r="E396" s="8">
        <v>100</v>
      </c>
      <c r="F396" s="8">
        <v>60</v>
      </c>
      <c r="G396" s="8">
        <v>133.8</v>
      </c>
      <c r="H396" s="8">
        <v>80</v>
      </c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31"/>
    </row>
    <row r="397" spans="1:19" ht="12.75">
      <c r="A397" s="12"/>
      <c r="B397" s="8"/>
      <c r="C397" s="8"/>
      <c r="D397" s="8" t="s">
        <v>407</v>
      </c>
      <c r="E397" s="8">
        <v>4</v>
      </c>
      <c r="F397" s="8">
        <v>4</v>
      </c>
      <c r="G397" s="8">
        <v>5</v>
      </c>
      <c r="H397" s="8">
        <v>5</v>
      </c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31"/>
    </row>
    <row r="398" spans="1:19" ht="12.75">
      <c r="A398" s="12"/>
      <c r="B398" s="8"/>
      <c r="C398" s="8"/>
      <c r="D398" s="8" t="s">
        <v>16</v>
      </c>
      <c r="E398" s="8">
        <v>7.5</v>
      </c>
      <c r="F398" s="8">
        <v>6</v>
      </c>
      <c r="G398" s="8">
        <v>10</v>
      </c>
      <c r="H398" s="8">
        <v>8</v>
      </c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31"/>
    </row>
    <row r="399" spans="1:19" ht="12.75">
      <c r="A399" s="12"/>
      <c r="B399" s="8"/>
      <c r="C399" s="8"/>
      <c r="D399" s="8" t="s">
        <v>18</v>
      </c>
      <c r="E399" s="8">
        <v>7.2</v>
      </c>
      <c r="F399" s="8">
        <v>6</v>
      </c>
      <c r="G399" s="8">
        <v>9.6</v>
      </c>
      <c r="H399" s="8">
        <v>8</v>
      </c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31"/>
    </row>
    <row r="400" spans="1:19" ht="12.75">
      <c r="A400" s="12"/>
      <c r="B400" s="8"/>
      <c r="C400" s="8"/>
      <c r="D400" s="8" t="s">
        <v>43</v>
      </c>
      <c r="E400" s="8">
        <v>1.5</v>
      </c>
      <c r="F400" s="8">
        <v>1.5</v>
      </c>
      <c r="G400" s="8">
        <v>2</v>
      </c>
      <c r="H400" s="8">
        <v>2</v>
      </c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31"/>
    </row>
    <row r="401" spans="1:19" ht="12.75">
      <c r="A401" s="12"/>
      <c r="B401" s="8"/>
      <c r="C401" s="8"/>
      <c r="D401" s="8" t="s">
        <v>215</v>
      </c>
      <c r="E401" s="8">
        <v>105</v>
      </c>
      <c r="F401" s="8">
        <v>105</v>
      </c>
      <c r="G401" s="8">
        <v>140</v>
      </c>
      <c r="H401" s="8">
        <v>140</v>
      </c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31"/>
    </row>
    <row r="402" spans="1:19" ht="12.75">
      <c r="A402" s="12"/>
      <c r="B402" s="8"/>
      <c r="C402" s="8"/>
      <c r="D402" s="10" t="s">
        <v>404</v>
      </c>
      <c r="E402" s="10"/>
      <c r="F402" s="10">
        <v>40</v>
      </c>
      <c r="G402" s="10"/>
      <c r="H402" s="10">
        <v>50</v>
      </c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31">
        <v>174</v>
      </c>
    </row>
    <row r="403" spans="1:19" ht="12.75">
      <c r="A403" s="12"/>
      <c r="B403" s="8"/>
      <c r="C403" s="8"/>
      <c r="D403" s="8" t="s">
        <v>32</v>
      </c>
      <c r="E403" s="8">
        <v>46</v>
      </c>
      <c r="F403" s="8">
        <v>43</v>
      </c>
      <c r="G403" s="8">
        <v>58</v>
      </c>
      <c r="H403" s="8">
        <v>54</v>
      </c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31"/>
    </row>
    <row r="404" spans="1:19" ht="12.75">
      <c r="A404" s="12"/>
      <c r="B404" s="8"/>
      <c r="C404" s="8"/>
      <c r="D404" s="8" t="s">
        <v>318</v>
      </c>
      <c r="E404" s="8">
        <v>2.8</v>
      </c>
      <c r="F404" s="8">
        <v>2.3</v>
      </c>
      <c r="G404" s="8">
        <v>3.5</v>
      </c>
      <c r="H404" s="8">
        <v>2.5</v>
      </c>
      <c r="I404" s="85"/>
      <c r="J404" s="85"/>
      <c r="K404" s="85">
        <v>3</v>
      </c>
      <c r="L404" s="85">
        <v>4</v>
      </c>
      <c r="M404" s="85"/>
      <c r="N404" s="85"/>
      <c r="O404" s="85"/>
      <c r="P404" s="85"/>
      <c r="Q404" s="85"/>
      <c r="R404" s="85"/>
      <c r="S404" s="31"/>
    </row>
    <row r="405" spans="1:19" ht="12.75">
      <c r="A405" s="12"/>
      <c r="B405" s="8"/>
      <c r="C405" s="8"/>
      <c r="D405" s="8" t="s">
        <v>186</v>
      </c>
      <c r="E405" s="8">
        <v>9.5</v>
      </c>
      <c r="F405" s="8">
        <v>8</v>
      </c>
      <c r="G405" s="8">
        <v>11.8</v>
      </c>
      <c r="H405" s="8">
        <v>10</v>
      </c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31"/>
    </row>
    <row r="406" spans="1:19" ht="12.75">
      <c r="A406" s="8" t="s">
        <v>123</v>
      </c>
      <c r="B406" s="8" t="s">
        <v>150</v>
      </c>
      <c r="C406" s="8" t="s">
        <v>120</v>
      </c>
      <c r="D406" s="8" t="s">
        <v>124</v>
      </c>
      <c r="E406" s="8">
        <v>33.6</v>
      </c>
      <c r="F406" s="8">
        <v>24</v>
      </c>
      <c r="G406" s="8">
        <v>39.2</v>
      </c>
      <c r="H406" s="8">
        <v>28</v>
      </c>
      <c r="I406" s="85">
        <v>5.1</v>
      </c>
      <c r="J406" s="85">
        <v>4.9</v>
      </c>
      <c r="K406" s="85">
        <v>2.4</v>
      </c>
      <c r="L406" s="85">
        <v>75</v>
      </c>
      <c r="M406" s="85">
        <v>7.44</v>
      </c>
      <c r="N406" s="85">
        <v>6.8</v>
      </c>
      <c r="O406" s="85">
        <v>6.64</v>
      </c>
      <c r="P406" s="85">
        <v>3.2</v>
      </c>
      <c r="Q406" s="85">
        <v>87</v>
      </c>
      <c r="R406" s="85">
        <v>9.9</v>
      </c>
      <c r="S406" s="31">
        <v>377</v>
      </c>
    </row>
    <row r="407" spans="1:19" ht="12.75">
      <c r="A407" s="8" t="s">
        <v>178</v>
      </c>
      <c r="B407" s="8"/>
      <c r="C407" s="8"/>
      <c r="D407" s="8" t="s">
        <v>95</v>
      </c>
      <c r="E407" s="8">
        <v>3</v>
      </c>
      <c r="F407" s="8" t="s">
        <v>521</v>
      </c>
      <c r="G407" s="8">
        <v>8</v>
      </c>
      <c r="H407" s="34" t="s">
        <v>522</v>
      </c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31"/>
    </row>
    <row r="408" spans="1:19" ht="12.75">
      <c r="A408" s="12"/>
      <c r="B408" s="8"/>
      <c r="C408" s="8"/>
      <c r="D408" s="8" t="s">
        <v>125</v>
      </c>
      <c r="E408" s="8">
        <v>4.3</v>
      </c>
      <c r="F408" s="8">
        <v>3.6</v>
      </c>
      <c r="G408" s="8">
        <v>5.1</v>
      </c>
      <c r="H408" s="8">
        <v>4.2</v>
      </c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31"/>
    </row>
    <row r="409" spans="1:19" ht="12.75">
      <c r="A409" s="12"/>
      <c r="B409" s="8"/>
      <c r="C409" s="8"/>
      <c r="D409" s="8" t="s">
        <v>40</v>
      </c>
      <c r="E409" s="8">
        <v>1.8</v>
      </c>
      <c r="F409" s="8">
        <v>1.8</v>
      </c>
      <c r="G409" s="8">
        <v>2.1</v>
      </c>
      <c r="H409" s="8">
        <v>2.1</v>
      </c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31"/>
    </row>
    <row r="410" spans="1:19" ht="12.75">
      <c r="A410" s="12"/>
      <c r="B410" s="8"/>
      <c r="C410" s="8"/>
      <c r="D410" s="8" t="s">
        <v>39</v>
      </c>
      <c r="E410" s="8">
        <v>45</v>
      </c>
      <c r="F410" s="8">
        <v>36</v>
      </c>
      <c r="G410" s="8">
        <v>55.5</v>
      </c>
      <c r="H410" s="8">
        <v>45.6</v>
      </c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31"/>
    </row>
    <row r="411" spans="1:19" ht="12.75">
      <c r="A411" s="12"/>
      <c r="B411" s="8"/>
      <c r="C411" s="8"/>
      <c r="D411" s="8" t="s">
        <v>10</v>
      </c>
      <c r="E411" s="8">
        <v>3.5</v>
      </c>
      <c r="F411" s="8">
        <v>3.2</v>
      </c>
      <c r="G411" s="8">
        <v>3.5</v>
      </c>
      <c r="H411" s="8">
        <v>3.2</v>
      </c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31"/>
    </row>
    <row r="412" spans="1:19" ht="12.75">
      <c r="A412" s="12"/>
      <c r="B412" s="8"/>
      <c r="C412" s="8"/>
      <c r="D412" s="10" t="s">
        <v>177</v>
      </c>
      <c r="E412" s="8"/>
      <c r="F412" s="10">
        <v>50</v>
      </c>
      <c r="G412" s="10"/>
      <c r="H412" s="10">
        <v>50</v>
      </c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31">
        <v>451</v>
      </c>
    </row>
    <row r="413" spans="1:19" ht="12.75">
      <c r="A413" s="12"/>
      <c r="B413" s="8"/>
      <c r="C413" s="8"/>
      <c r="D413" s="8" t="s">
        <v>19</v>
      </c>
      <c r="E413" s="8">
        <v>12.5</v>
      </c>
      <c r="F413" s="8">
        <v>12.5</v>
      </c>
      <c r="G413" s="8">
        <v>12.5</v>
      </c>
      <c r="H413" s="8">
        <v>12.5</v>
      </c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31"/>
    </row>
    <row r="414" spans="1:19" ht="12.75">
      <c r="A414" s="12"/>
      <c r="B414" s="8"/>
      <c r="C414" s="8"/>
      <c r="D414" s="8" t="s">
        <v>61</v>
      </c>
      <c r="E414" s="8">
        <v>1.3</v>
      </c>
      <c r="F414" s="8">
        <v>1.3</v>
      </c>
      <c r="G414" s="8">
        <v>1.3</v>
      </c>
      <c r="H414" s="8">
        <v>1.3</v>
      </c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31"/>
    </row>
    <row r="415" spans="1:19" ht="12.75">
      <c r="A415" s="12"/>
      <c r="B415" s="8"/>
      <c r="C415" s="8"/>
      <c r="D415" s="8" t="s">
        <v>53</v>
      </c>
      <c r="E415" s="8">
        <v>28</v>
      </c>
      <c r="F415" s="8">
        <v>28</v>
      </c>
      <c r="G415" s="8">
        <v>28</v>
      </c>
      <c r="H415" s="8">
        <v>28</v>
      </c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31"/>
    </row>
    <row r="416" spans="1:19" ht="12.75">
      <c r="A416" s="12"/>
      <c r="B416" s="8"/>
      <c r="C416" s="8"/>
      <c r="D416" s="8" t="s">
        <v>40</v>
      </c>
      <c r="E416" s="8">
        <v>1.3</v>
      </c>
      <c r="F416" s="8">
        <v>1.3</v>
      </c>
      <c r="G416" s="8">
        <v>1.3</v>
      </c>
      <c r="H416" s="8">
        <v>1.3</v>
      </c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31"/>
    </row>
    <row r="417" spans="1:19" ht="12.75">
      <c r="A417" s="11" t="s">
        <v>34</v>
      </c>
      <c r="B417" s="8">
        <v>110</v>
      </c>
      <c r="C417" s="8">
        <v>150</v>
      </c>
      <c r="D417" s="8" t="s">
        <v>321</v>
      </c>
      <c r="E417" s="16">
        <v>124.3</v>
      </c>
      <c r="F417" s="16">
        <v>92.4</v>
      </c>
      <c r="G417" s="16">
        <v>169.5</v>
      </c>
      <c r="H417" s="16">
        <v>126</v>
      </c>
      <c r="I417" s="84">
        <v>2.2</v>
      </c>
      <c r="J417" s="84">
        <v>3.75</v>
      </c>
      <c r="K417" s="84">
        <v>14.9</v>
      </c>
      <c r="L417" s="84">
        <v>116</v>
      </c>
      <c r="M417" s="84">
        <v>3.75</v>
      </c>
      <c r="N417" s="84">
        <v>2.85</v>
      </c>
      <c r="O417" s="84">
        <v>4.7</v>
      </c>
      <c r="P417" s="84">
        <v>19.1</v>
      </c>
      <c r="Q417" s="84">
        <v>149</v>
      </c>
      <c r="R417" s="84">
        <v>4.7</v>
      </c>
      <c r="S417" s="31">
        <v>434</v>
      </c>
    </row>
    <row r="418" spans="1:19" ht="12.75">
      <c r="A418" s="11"/>
      <c r="B418" s="8"/>
      <c r="C418" s="8"/>
      <c r="D418" s="8" t="s">
        <v>322</v>
      </c>
      <c r="E418" s="16">
        <v>132.3</v>
      </c>
      <c r="F418" s="16">
        <v>92.4</v>
      </c>
      <c r="G418" s="16">
        <v>180.4</v>
      </c>
      <c r="H418" s="16">
        <v>126</v>
      </c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31"/>
    </row>
    <row r="419" spans="1:19" ht="12.75">
      <c r="A419" s="11"/>
      <c r="B419" s="8"/>
      <c r="C419" s="8"/>
      <c r="D419" s="8" t="s">
        <v>323</v>
      </c>
      <c r="E419" s="16">
        <v>142.4</v>
      </c>
      <c r="F419" s="16">
        <v>92.4</v>
      </c>
      <c r="G419" s="16">
        <v>194.1</v>
      </c>
      <c r="H419" s="16">
        <v>126</v>
      </c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31"/>
    </row>
    <row r="420" spans="1:19" ht="12.75">
      <c r="A420" s="11"/>
      <c r="B420" s="8"/>
      <c r="C420" s="8"/>
      <c r="D420" s="8" t="s">
        <v>324</v>
      </c>
      <c r="E420" s="16">
        <v>154</v>
      </c>
      <c r="F420" s="16">
        <v>92.4</v>
      </c>
      <c r="G420" s="16">
        <v>210</v>
      </c>
      <c r="H420" s="16">
        <v>126</v>
      </c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31"/>
    </row>
    <row r="421" spans="1:19" ht="12.75">
      <c r="A421" s="12"/>
      <c r="B421" s="8"/>
      <c r="C421" s="8"/>
      <c r="D421" s="8" t="s">
        <v>40</v>
      </c>
      <c r="E421" s="16">
        <v>4.5</v>
      </c>
      <c r="F421" s="16">
        <v>4.5</v>
      </c>
      <c r="G421" s="16">
        <v>5</v>
      </c>
      <c r="H421" s="16">
        <v>5</v>
      </c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31"/>
    </row>
    <row r="422" spans="1:19" ht="12.75">
      <c r="A422" s="12"/>
      <c r="B422" s="12"/>
      <c r="C422" s="12"/>
      <c r="D422" s="8" t="s">
        <v>11</v>
      </c>
      <c r="E422" s="16">
        <v>18</v>
      </c>
      <c r="F422" s="16">
        <v>18</v>
      </c>
      <c r="G422" s="16">
        <v>25</v>
      </c>
      <c r="H422" s="16">
        <v>25</v>
      </c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31"/>
    </row>
    <row r="423" spans="1:19" ht="12.75">
      <c r="A423" s="12" t="s">
        <v>191</v>
      </c>
      <c r="B423" s="12">
        <v>150</v>
      </c>
      <c r="C423" s="12">
        <v>200</v>
      </c>
      <c r="D423" s="12" t="s">
        <v>192</v>
      </c>
      <c r="E423" s="16">
        <v>18.8</v>
      </c>
      <c r="F423" s="16">
        <v>18.8</v>
      </c>
      <c r="G423" s="16">
        <v>25</v>
      </c>
      <c r="H423" s="16">
        <v>25</v>
      </c>
      <c r="I423" s="85">
        <v>0.15</v>
      </c>
      <c r="J423" s="85">
        <v>0</v>
      </c>
      <c r="K423" s="85">
        <v>16.2</v>
      </c>
      <c r="L423" s="85">
        <v>65</v>
      </c>
      <c r="M423" s="85">
        <v>21.9</v>
      </c>
      <c r="N423" s="85">
        <v>0.2</v>
      </c>
      <c r="O423" s="85">
        <v>0.1</v>
      </c>
      <c r="P423" s="85">
        <v>21.5</v>
      </c>
      <c r="Q423" s="85">
        <v>87</v>
      </c>
      <c r="R423" s="85">
        <v>29.3</v>
      </c>
      <c r="S423" s="31">
        <v>518</v>
      </c>
    </row>
    <row r="424" spans="1:19" ht="12.75">
      <c r="A424" s="12"/>
      <c r="B424" s="12"/>
      <c r="C424" s="12"/>
      <c r="D424" s="12" t="s">
        <v>53</v>
      </c>
      <c r="E424" s="16">
        <v>135</v>
      </c>
      <c r="F424" s="16">
        <v>135</v>
      </c>
      <c r="G424" s="16">
        <v>180</v>
      </c>
      <c r="H424" s="16">
        <v>180</v>
      </c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12"/>
    </row>
    <row r="425" spans="1:19" ht="12.75">
      <c r="A425" s="12"/>
      <c r="B425" s="12"/>
      <c r="C425" s="12"/>
      <c r="D425" s="12" t="s">
        <v>193</v>
      </c>
      <c r="E425" s="16">
        <v>12</v>
      </c>
      <c r="F425" s="16">
        <v>12</v>
      </c>
      <c r="G425" s="16">
        <v>12.5</v>
      </c>
      <c r="H425" s="16">
        <v>12.5</v>
      </c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12"/>
    </row>
    <row r="426" spans="1:19" ht="12.75">
      <c r="A426" s="12"/>
      <c r="B426" s="12"/>
      <c r="C426" s="12"/>
      <c r="D426" s="12" t="s">
        <v>117</v>
      </c>
      <c r="E426" s="16">
        <v>4.5</v>
      </c>
      <c r="F426" s="16">
        <v>4.5</v>
      </c>
      <c r="G426" s="16">
        <v>6</v>
      </c>
      <c r="H426" s="16">
        <v>6</v>
      </c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12"/>
    </row>
    <row r="427" spans="1:19" ht="12.75">
      <c r="A427" s="8" t="s">
        <v>21</v>
      </c>
      <c r="B427" s="16" t="s">
        <v>373</v>
      </c>
      <c r="C427" s="16" t="s">
        <v>84</v>
      </c>
      <c r="D427" s="8" t="s">
        <v>44</v>
      </c>
      <c r="E427" s="16">
        <v>25</v>
      </c>
      <c r="F427" s="16">
        <v>25</v>
      </c>
      <c r="G427" s="16">
        <v>30</v>
      </c>
      <c r="H427" s="16">
        <v>30</v>
      </c>
      <c r="I427" s="84">
        <v>2.28</v>
      </c>
      <c r="J427" s="84">
        <v>0.24</v>
      </c>
      <c r="K427" s="84">
        <v>14.76</v>
      </c>
      <c r="L427" s="84">
        <v>70</v>
      </c>
      <c r="M427" s="84">
        <v>0</v>
      </c>
      <c r="N427" s="84">
        <v>2.28</v>
      </c>
      <c r="O427" s="84">
        <v>0.24</v>
      </c>
      <c r="P427" s="84">
        <v>14.76</v>
      </c>
      <c r="Q427" s="84">
        <v>70</v>
      </c>
      <c r="R427" s="84">
        <v>0</v>
      </c>
      <c r="S427" s="31">
        <v>114</v>
      </c>
    </row>
    <row r="428" spans="1:19" ht="12.75">
      <c r="A428" s="8" t="s">
        <v>49</v>
      </c>
      <c r="B428" s="12"/>
      <c r="C428" s="12"/>
      <c r="D428" s="8" t="s">
        <v>22</v>
      </c>
      <c r="E428" s="16">
        <v>20</v>
      </c>
      <c r="F428" s="16">
        <v>20</v>
      </c>
      <c r="G428" s="16">
        <v>25</v>
      </c>
      <c r="H428" s="16">
        <v>25</v>
      </c>
      <c r="I428" s="84">
        <v>1.32</v>
      </c>
      <c r="J428" s="84">
        <v>0.24</v>
      </c>
      <c r="K428" s="84">
        <v>6.68</v>
      </c>
      <c r="L428" s="84">
        <v>34</v>
      </c>
      <c r="M428" s="84">
        <v>0</v>
      </c>
      <c r="N428" s="84">
        <v>1.65</v>
      </c>
      <c r="O428" s="84">
        <v>0.3</v>
      </c>
      <c r="P428" s="84">
        <v>8.35</v>
      </c>
      <c r="Q428" s="84">
        <v>43</v>
      </c>
      <c r="R428" s="84">
        <v>0</v>
      </c>
      <c r="S428" s="31">
        <v>115</v>
      </c>
    </row>
    <row r="429" spans="1:19" ht="12.75">
      <c r="A429" s="150" t="s">
        <v>23</v>
      </c>
      <c r="B429" s="151"/>
      <c r="C429" s="151"/>
      <c r="D429" s="151"/>
      <c r="E429" s="151"/>
      <c r="F429" s="151"/>
      <c r="G429" s="151"/>
      <c r="H429" s="151"/>
      <c r="I429" s="44">
        <f aca="true" t="shared" si="26" ref="I429:R429">SUM(I384:I428)</f>
        <v>15.169999999999998</v>
      </c>
      <c r="J429" s="44">
        <f t="shared" si="26"/>
        <v>15.56</v>
      </c>
      <c r="K429" s="44">
        <f t="shared" si="26"/>
        <v>70.03999999999999</v>
      </c>
      <c r="L429" s="44">
        <f t="shared" si="26"/>
        <v>472</v>
      </c>
      <c r="M429" s="44">
        <f t="shared" si="26"/>
        <v>43.09</v>
      </c>
      <c r="N429" s="44">
        <f t="shared" si="26"/>
        <v>19.279999999999998</v>
      </c>
      <c r="O429" s="44">
        <f t="shared" si="26"/>
        <v>21.22</v>
      </c>
      <c r="P429" s="44">
        <f t="shared" si="26"/>
        <v>83.51</v>
      </c>
      <c r="Q429" s="44">
        <f t="shared" si="26"/>
        <v>589</v>
      </c>
      <c r="R429" s="44">
        <f t="shared" si="26"/>
        <v>57.8</v>
      </c>
      <c r="S429" s="31"/>
    </row>
    <row r="430" spans="1:19" ht="12.75">
      <c r="A430" s="150" t="s">
        <v>24</v>
      </c>
      <c r="B430" s="151"/>
      <c r="C430" s="151"/>
      <c r="D430" s="160"/>
      <c r="E430" s="8"/>
      <c r="F430" s="8"/>
      <c r="G430" s="8"/>
      <c r="H430" s="8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31"/>
    </row>
    <row r="431" spans="1:19" ht="12.75">
      <c r="A431" s="110" t="s">
        <v>133</v>
      </c>
      <c r="B431" s="8">
        <v>180</v>
      </c>
      <c r="C431" s="8">
        <v>200</v>
      </c>
      <c r="D431" s="110" t="s">
        <v>133</v>
      </c>
      <c r="E431" s="8">
        <v>185</v>
      </c>
      <c r="F431" s="8">
        <v>180</v>
      </c>
      <c r="G431" s="8">
        <v>202</v>
      </c>
      <c r="H431" s="8">
        <v>200</v>
      </c>
      <c r="I431" s="105">
        <v>5.2</v>
      </c>
      <c r="J431" s="85">
        <v>4.5</v>
      </c>
      <c r="K431" s="85">
        <v>7.2</v>
      </c>
      <c r="L431" s="85">
        <v>90</v>
      </c>
      <c r="M431" s="85">
        <v>1.2</v>
      </c>
      <c r="N431" s="85">
        <v>5.8</v>
      </c>
      <c r="O431" s="85">
        <v>5</v>
      </c>
      <c r="P431" s="85">
        <v>8</v>
      </c>
      <c r="Q431" s="85">
        <v>100</v>
      </c>
      <c r="R431" s="85">
        <v>1.4</v>
      </c>
      <c r="S431" s="31">
        <v>535</v>
      </c>
    </row>
    <row r="432" spans="1:19" ht="12.75">
      <c r="A432" s="8" t="s">
        <v>541</v>
      </c>
      <c r="B432" s="8">
        <v>50</v>
      </c>
      <c r="C432" s="8">
        <v>60</v>
      </c>
      <c r="D432" s="8" t="s">
        <v>281</v>
      </c>
      <c r="E432" s="16"/>
      <c r="F432" s="16">
        <v>39</v>
      </c>
      <c r="G432" s="16"/>
      <c r="H432" s="16">
        <v>46.4</v>
      </c>
      <c r="I432" s="96">
        <v>3.1</v>
      </c>
      <c r="J432" s="84">
        <v>1.4</v>
      </c>
      <c r="K432" s="84">
        <v>34.1</v>
      </c>
      <c r="L432" s="84">
        <v>111</v>
      </c>
      <c r="M432" s="85">
        <v>0</v>
      </c>
      <c r="N432" s="84">
        <v>3.7</v>
      </c>
      <c r="O432" s="84">
        <v>1.7</v>
      </c>
      <c r="P432" s="84">
        <v>40.9</v>
      </c>
      <c r="Q432" s="84">
        <v>134</v>
      </c>
      <c r="R432" s="85">
        <v>0</v>
      </c>
      <c r="S432" s="31">
        <v>559</v>
      </c>
    </row>
    <row r="433" spans="1:19" ht="12.75">
      <c r="A433" s="8"/>
      <c r="B433" s="8"/>
      <c r="C433" s="8"/>
      <c r="D433" s="8" t="s">
        <v>25</v>
      </c>
      <c r="E433" s="16">
        <v>27</v>
      </c>
      <c r="F433" s="16">
        <v>27</v>
      </c>
      <c r="G433" s="16">
        <v>32</v>
      </c>
      <c r="H433" s="16">
        <v>32</v>
      </c>
      <c r="I433" s="94"/>
      <c r="J433" s="94"/>
      <c r="K433" s="94"/>
      <c r="L433" s="94"/>
      <c r="M433" s="44"/>
      <c r="N433" s="94"/>
      <c r="O433" s="94"/>
      <c r="P433" s="94"/>
      <c r="Q433" s="94"/>
      <c r="R433" s="44"/>
      <c r="S433" s="31"/>
    </row>
    <row r="434" spans="1:19" ht="12.75">
      <c r="A434" s="12"/>
      <c r="B434" s="8"/>
      <c r="C434" s="8"/>
      <c r="D434" s="8" t="s">
        <v>11</v>
      </c>
      <c r="E434" s="16">
        <v>10</v>
      </c>
      <c r="F434" s="16">
        <v>10</v>
      </c>
      <c r="G434" s="16">
        <v>12</v>
      </c>
      <c r="H434" s="16">
        <v>12</v>
      </c>
      <c r="I434" s="94"/>
      <c r="J434" s="94"/>
      <c r="K434" s="94"/>
      <c r="L434" s="94"/>
      <c r="M434" s="94"/>
      <c r="N434" s="94"/>
      <c r="O434" s="94"/>
      <c r="P434" s="94"/>
      <c r="Q434" s="94"/>
      <c r="R434" s="44"/>
      <c r="S434" s="31"/>
    </row>
    <row r="435" spans="1:19" ht="12.75">
      <c r="A435" s="12"/>
      <c r="B435" s="8"/>
      <c r="C435" s="8"/>
      <c r="D435" s="8" t="s">
        <v>195</v>
      </c>
      <c r="E435" s="16">
        <v>1.1</v>
      </c>
      <c r="F435" s="16">
        <v>1.1</v>
      </c>
      <c r="G435" s="16">
        <v>1.3</v>
      </c>
      <c r="H435" s="16">
        <v>1.3</v>
      </c>
      <c r="I435" s="94"/>
      <c r="J435" s="94"/>
      <c r="K435" s="94"/>
      <c r="L435" s="94"/>
      <c r="M435" s="94"/>
      <c r="N435" s="94"/>
      <c r="O435" s="94"/>
      <c r="P435" s="94"/>
      <c r="Q435" s="94"/>
      <c r="R435" s="44"/>
      <c r="S435" s="31"/>
    </row>
    <row r="436" spans="1:19" ht="12.75">
      <c r="A436" s="12"/>
      <c r="B436" s="8"/>
      <c r="C436" s="8"/>
      <c r="D436" s="8" t="s">
        <v>13</v>
      </c>
      <c r="E436" s="16">
        <v>1.3</v>
      </c>
      <c r="F436" s="16">
        <v>1.3</v>
      </c>
      <c r="G436" s="16">
        <v>1.6</v>
      </c>
      <c r="H436" s="16">
        <v>1.6</v>
      </c>
      <c r="I436" s="94"/>
      <c r="J436" s="94"/>
      <c r="K436" s="94"/>
      <c r="L436" s="94"/>
      <c r="M436" s="94"/>
      <c r="N436" s="94"/>
      <c r="O436" s="94"/>
      <c r="P436" s="94"/>
      <c r="Q436" s="94"/>
      <c r="R436" s="44"/>
      <c r="S436" s="31"/>
    </row>
    <row r="437" spans="1:19" ht="12.75">
      <c r="A437" s="12"/>
      <c r="B437" s="8"/>
      <c r="C437" s="8"/>
      <c r="D437" s="8" t="s">
        <v>94</v>
      </c>
      <c r="E437" s="16">
        <v>0.4</v>
      </c>
      <c r="F437" s="16">
        <v>0.4</v>
      </c>
      <c r="G437" s="16">
        <v>0.5</v>
      </c>
      <c r="H437" s="16">
        <v>0.5</v>
      </c>
      <c r="I437" s="94"/>
      <c r="J437" s="94"/>
      <c r="K437" s="94"/>
      <c r="L437" s="94"/>
      <c r="M437" s="94"/>
      <c r="N437" s="94"/>
      <c r="O437" s="94"/>
      <c r="P437" s="94"/>
      <c r="Q437" s="94"/>
      <c r="R437" s="44"/>
      <c r="S437" s="31"/>
    </row>
    <row r="438" spans="1:19" ht="12.75">
      <c r="A438" s="12"/>
      <c r="B438" s="8"/>
      <c r="C438" s="8"/>
      <c r="D438" s="8" t="s">
        <v>318</v>
      </c>
      <c r="E438" s="37">
        <v>1.8</v>
      </c>
      <c r="F438" s="37">
        <v>1.3</v>
      </c>
      <c r="G438" s="37">
        <v>2.1</v>
      </c>
      <c r="H438" s="37">
        <v>1.5</v>
      </c>
      <c r="I438" s="94"/>
      <c r="J438" s="94"/>
      <c r="K438" s="94"/>
      <c r="L438" s="94" t="s">
        <v>292</v>
      </c>
      <c r="M438" s="94"/>
      <c r="N438" s="94"/>
      <c r="O438" s="94"/>
      <c r="P438" s="94"/>
      <c r="Q438" s="94"/>
      <c r="R438" s="44"/>
      <c r="S438" s="31"/>
    </row>
    <row r="439" spans="1:19" ht="12.75">
      <c r="A439" s="12"/>
      <c r="B439" s="8"/>
      <c r="C439" s="8"/>
      <c r="D439" s="8" t="s">
        <v>287</v>
      </c>
      <c r="E439" s="37">
        <v>1.2</v>
      </c>
      <c r="F439" s="37">
        <v>1.2</v>
      </c>
      <c r="G439" s="37">
        <v>1.4</v>
      </c>
      <c r="H439" s="37">
        <v>1.4</v>
      </c>
      <c r="I439" s="94"/>
      <c r="J439" s="94"/>
      <c r="K439" s="94"/>
      <c r="L439" s="94"/>
      <c r="M439" s="94"/>
      <c r="N439" s="94"/>
      <c r="O439" s="94"/>
      <c r="P439" s="94"/>
      <c r="Q439" s="94"/>
      <c r="R439" s="44"/>
      <c r="S439" s="31"/>
    </row>
    <row r="440" spans="1:19" ht="12.75">
      <c r="A440" s="12"/>
      <c r="B440" s="8"/>
      <c r="C440" s="8"/>
      <c r="D440" s="8" t="s">
        <v>26</v>
      </c>
      <c r="E440" s="16">
        <v>0.8</v>
      </c>
      <c r="F440" s="16">
        <v>0.8</v>
      </c>
      <c r="G440" s="16">
        <v>0.8</v>
      </c>
      <c r="H440" s="16">
        <v>0.8</v>
      </c>
      <c r="I440" s="94"/>
      <c r="J440" s="94"/>
      <c r="K440" s="94"/>
      <c r="L440" s="94"/>
      <c r="M440" s="94"/>
      <c r="N440" s="94"/>
      <c r="O440" s="94"/>
      <c r="P440" s="94"/>
      <c r="Q440" s="94"/>
      <c r="R440" s="44"/>
      <c r="S440" s="31"/>
    </row>
    <row r="441" spans="1:19" ht="12.75">
      <c r="A441" s="12"/>
      <c r="B441" s="157" t="s">
        <v>283</v>
      </c>
      <c r="C441" s="158"/>
      <c r="D441" s="159"/>
      <c r="E441" s="16">
        <v>0.3</v>
      </c>
      <c r="F441" s="16">
        <v>0.3</v>
      </c>
      <c r="G441" s="16">
        <v>0.3</v>
      </c>
      <c r="H441" s="16">
        <v>0.3</v>
      </c>
      <c r="I441" s="94"/>
      <c r="J441" s="94"/>
      <c r="K441" s="94"/>
      <c r="L441" s="94"/>
      <c r="M441" s="94"/>
      <c r="N441" s="94"/>
      <c r="O441" s="94"/>
      <c r="P441" s="94"/>
      <c r="Q441" s="94"/>
      <c r="R441" s="44"/>
      <c r="S441" s="31"/>
    </row>
    <row r="442" spans="1:19" ht="12.75">
      <c r="A442" s="12"/>
      <c r="B442" s="8"/>
      <c r="C442" s="8"/>
      <c r="D442" s="39" t="s">
        <v>464</v>
      </c>
      <c r="E442" s="16">
        <v>15.3</v>
      </c>
      <c r="F442" s="16">
        <v>15</v>
      </c>
      <c r="G442" s="16">
        <v>20.3</v>
      </c>
      <c r="H442" s="16">
        <v>20</v>
      </c>
      <c r="I442" s="94"/>
      <c r="J442" s="94"/>
      <c r="K442" s="94"/>
      <c r="L442" s="94"/>
      <c r="M442" s="94"/>
      <c r="N442" s="94"/>
      <c r="O442" s="94"/>
      <c r="P442" s="94"/>
      <c r="Q442" s="94"/>
      <c r="R442" s="44"/>
      <c r="S442" s="31">
        <v>608</v>
      </c>
    </row>
    <row r="443" spans="1:19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2.75">
      <c r="A444" s="155" t="s">
        <v>30</v>
      </c>
      <c r="B444" s="155"/>
      <c r="C444" s="155"/>
      <c r="D444" s="155"/>
      <c r="E444" s="155"/>
      <c r="F444" s="155"/>
      <c r="G444" s="155"/>
      <c r="H444" s="155"/>
      <c r="I444" s="44">
        <f aca="true" t="shared" si="27" ref="I444:R444">SUM(I431:I443)</f>
        <v>8.3</v>
      </c>
      <c r="J444" s="44">
        <f t="shared" si="27"/>
        <v>5.9</v>
      </c>
      <c r="K444" s="44">
        <f t="shared" si="27"/>
        <v>41.300000000000004</v>
      </c>
      <c r="L444" s="44">
        <f t="shared" si="27"/>
        <v>201</v>
      </c>
      <c r="M444" s="44">
        <f t="shared" si="27"/>
        <v>1.2</v>
      </c>
      <c r="N444" s="44">
        <f t="shared" si="27"/>
        <v>9.5</v>
      </c>
      <c r="O444" s="44">
        <f t="shared" si="27"/>
        <v>6.7</v>
      </c>
      <c r="P444" s="44">
        <f t="shared" si="27"/>
        <v>48.9</v>
      </c>
      <c r="Q444" s="44">
        <f t="shared" si="27"/>
        <v>234</v>
      </c>
      <c r="R444" s="44">
        <f t="shared" si="27"/>
        <v>1.4</v>
      </c>
      <c r="S444" s="31"/>
    </row>
    <row r="445" spans="1:19" ht="12.75">
      <c r="A445" s="155" t="s">
        <v>31</v>
      </c>
      <c r="B445" s="156"/>
      <c r="C445" s="156"/>
      <c r="D445" s="156"/>
      <c r="E445" s="8"/>
      <c r="F445" s="8"/>
      <c r="G445" s="8"/>
      <c r="H445" s="8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31"/>
    </row>
    <row r="446" spans="1:19" ht="12.75">
      <c r="A446" s="8" t="s">
        <v>482</v>
      </c>
      <c r="B446" s="8">
        <v>70</v>
      </c>
      <c r="C446" s="8">
        <v>80</v>
      </c>
      <c r="D446" s="8" t="s">
        <v>66</v>
      </c>
      <c r="E446" s="8">
        <v>73.5</v>
      </c>
      <c r="F446" s="8">
        <v>70</v>
      </c>
      <c r="G446" s="8">
        <v>84</v>
      </c>
      <c r="H446" s="8">
        <v>80</v>
      </c>
      <c r="I446" s="85">
        <v>0.28</v>
      </c>
      <c r="J446" s="85">
        <v>0.07</v>
      </c>
      <c r="K446" s="85">
        <v>1.7</v>
      </c>
      <c r="L446" s="85">
        <v>9</v>
      </c>
      <c r="M446" s="85">
        <v>7</v>
      </c>
      <c r="N446" s="85">
        <v>0.32</v>
      </c>
      <c r="O446" s="85">
        <v>0.08</v>
      </c>
      <c r="P446" s="85">
        <v>1.7</v>
      </c>
      <c r="Q446" s="85">
        <v>10.2</v>
      </c>
      <c r="R446" s="85">
        <v>8</v>
      </c>
      <c r="S446" s="8">
        <v>112</v>
      </c>
    </row>
    <row r="447" spans="1:19" ht="12.75">
      <c r="A447" s="11" t="s">
        <v>103</v>
      </c>
      <c r="B447" s="64">
        <v>100</v>
      </c>
      <c r="C447" s="64">
        <v>150</v>
      </c>
      <c r="D447" s="12" t="s">
        <v>225</v>
      </c>
      <c r="E447" s="8">
        <v>34</v>
      </c>
      <c r="F447" s="8">
        <v>97</v>
      </c>
      <c r="G447" s="8">
        <v>51</v>
      </c>
      <c r="H447" s="8">
        <v>146</v>
      </c>
      <c r="I447" s="85">
        <v>3.7</v>
      </c>
      <c r="J447" s="85">
        <v>0.5</v>
      </c>
      <c r="K447" s="85">
        <v>19.3</v>
      </c>
      <c r="L447" s="85">
        <v>76</v>
      </c>
      <c r="M447" s="85">
        <v>0.01</v>
      </c>
      <c r="N447" s="85">
        <v>8.6</v>
      </c>
      <c r="O447" s="85">
        <v>0.86</v>
      </c>
      <c r="P447" s="85">
        <v>33.5</v>
      </c>
      <c r="Q447" s="85">
        <v>99</v>
      </c>
      <c r="R447" s="85">
        <v>0.015</v>
      </c>
      <c r="S447" s="31">
        <v>297</v>
      </c>
    </row>
    <row r="448" spans="1:19" ht="12.75">
      <c r="A448" s="11"/>
      <c r="B448" s="64"/>
      <c r="C448" s="64"/>
      <c r="D448" s="12" t="s">
        <v>195</v>
      </c>
      <c r="E448" s="8">
        <v>4</v>
      </c>
      <c r="F448" s="8">
        <v>4</v>
      </c>
      <c r="G448" s="8">
        <v>6</v>
      </c>
      <c r="H448" s="8">
        <v>6</v>
      </c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1"/>
    </row>
    <row r="449" spans="1:19" ht="12.75">
      <c r="A449" s="8" t="s">
        <v>446</v>
      </c>
      <c r="B449" s="64" t="s">
        <v>105</v>
      </c>
      <c r="C449" s="64" t="s">
        <v>105</v>
      </c>
      <c r="D449" s="8" t="s">
        <v>20</v>
      </c>
      <c r="E449" s="8">
        <v>69.6</v>
      </c>
      <c r="F449" s="8">
        <v>51.6</v>
      </c>
      <c r="G449" s="8">
        <v>69.6</v>
      </c>
      <c r="H449" s="8">
        <v>51.6</v>
      </c>
      <c r="I449" s="85">
        <v>10.6</v>
      </c>
      <c r="J449" s="85">
        <v>10.5</v>
      </c>
      <c r="K449" s="85">
        <v>8.58</v>
      </c>
      <c r="L449" s="85">
        <v>171</v>
      </c>
      <c r="M449" s="85">
        <v>0</v>
      </c>
      <c r="N449" s="85">
        <v>10.6</v>
      </c>
      <c r="O449" s="85">
        <v>10.5</v>
      </c>
      <c r="P449" s="85">
        <v>8.58</v>
      </c>
      <c r="Q449" s="85">
        <v>171</v>
      </c>
      <c r="R449" s="85">
        <v>0</v>
      </c>
      <c r="S449" s="31">
        <v>386</v>
      </c>
    </row>
    <row r="450" spans="1:19" ht="12.75">
      <c r="A450" s="8" t="s">
        <v>501</v>
      </c>
      <c r="B450" s="36"/>
      <c r="C450" s="64"/>
      <c r="D450" s="8" t="s">
        <v>33</v>
      </c>
      <c r="E450" s="8">
        <v>11.5</v>
      </c>
      <c r="F450" s="8">
        <v>11.5</v>
      </c>
      <c r="G450" s="8">
        <v>11.5</v>
      </c>
      <c r="H450" s="8">
        <v>11.5</v>
      </c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90"/>
    </row>
    <row r="451" spans="1:19" ht="12.75">
      <c r="A451" s="8" t="s">
        <v>503</v>
      </c>
      <c r="B451" s="36"/>
      <c r="C451" s="64"/>
      <c r="D451" s="8" t="s">
        <v>11</v>
      </c>
      <c r="E451" s="8">
        <v>14</v>
      </c>
      <c r="F451" s="8">
        <v>14</v>
      </c>
      <c r="G451" s="8">
        <v>14</v>
      </c>
      <c r="H451" s="8">
        <v>14</v>
      </c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90"/>
    </row>
    <row r="452" spans="1:19" ht="12.75">
      <c r="A452" s="8"/>
      <c r="B452" s="36"/>
      <c r="C452" s="64"/>
      <c r="D452" s="8" t="s">
        <v>210</v>
      </c>
      <c r="E452" s="8">
        <v>6.6</v>
      </c>
      <c r="F452" s="8">
        <v>6.6</v>
      </c>
      <c r="G452" s="8">
        <v>6.6</v>
      </c>
      <c r="H452" s="8">
        <v>6.6</v>
      </c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90"/>
    </row>
    <row r="453" spans="1:19" ht="12.75">
      <c r="A453" s="8"/>
      <c r="B453" s="36"/>
      <c r="C453" s="64"/>
      <c r="D453" s="8" t="s">
        <v>443</v>
      </c>
      <c r="E453" s="8"/>
      <c r="F453" s="8">
        <v>75</v>
      </c>
      <c r="G453" s="8"/>
      <c r="H453" s="8">
        <v>75</v>
      </c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90"/>
    </row>
    <row r="454" spans="1:19" ht="12.75">
      <c r="A454" s="8"/>
      <c r="B454" s="36"/>
      <c r="C454" s="64"/>
      <c r="D454" s="8" t="s">
        <v>43</v>
      </c>
      <c r="E454" s="8">
        <v>3</v>
      </c>
      <c r="F454" s="8">
        <v>3</v>
      </c>
      <c r="G454" s="8">
        <v>3</v>
      </c>
      <c r="H454" s="8">
        <v>3</v>
      </c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90"/>
    </row>
    <row r="455" spans="1:19" ht="12.75">
      <c r="A455" s="8"/>
      <c r="B455" s="36"/>
      <c r="C455" s="64"/>
      <c r="D455" s="10" t="s">
        <v>504</v>
      </c>
      <c r="E455" s="8"/>
      <c r="F455" s="10">
        <v>30</v>
      </c>
      <c r="G455" s="10"/>
      <c r="H455" s="10">
        <v>30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90">
        <v>447</v>
      </c>
    </row>
    <row r="456" spans="1:19" ht="12.75">
      <c r="A456" s="8"/>
      <c r="B456" s="36"/>
      <c r="C456" s="64"/>
      <c r="D456" s="8" t="s">
        <v>11</v>
      </c>
      <c r="E456" s="8">
        <v>30</v>
      </c>
      <c r="F456" s="8">
        <v>30</v>
      </c>
      <c r="G456" s="8">
        <v>30</v>
      </c>
      <c r="H456" s="8">
        <v>30</v>
      </c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90"/>
    </row>
    <row r="457" spans="1:19" ht="12.75">
      <c r="A457" s="8"/>
      <c r="B457" s="36"/>
      <c r="C457" s="64"/>
      <c r="D457" s="8" t="s">
        <v>40</v>
      </c>
      <c r="E457" s="8">
        <v>1.5</v>
      </c>
      <c r="F457" s="8">
        <v>1.5</v>
      </c>
      <c r="G457" s="8">
        <v>1.5</v>
      </c>
      <c r="H457" s="8">
        <v>1.5</v>
      </c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90"/>
    </row>
    <row r="458" spans="1:19" ht="12.75">
      <c r="A458" s="8"/>
      <c r="B458" s="36"/>
      <c r="C458" s="64"/>
      <c r="D458" s="8" t="s">
        <v>117</v>
      </c>
      <c r="E458" s="8">
        <v>0.9</v>
      </c>
      <c r="F458" s="8">
        <v>0.9</v>
      </c>
      <c r="G458" s="8">
        <v>0.9</v>
      </c>
      <c r="H458" s="8">
        <v>0.9</v>
      </c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90"/>
    </row>
    <row r="459" spans="1:19" ht="12.75">
      <c r="A459" s="11" t="s">
        <v>190</v>
      </c>
      <c r="B459" s="64">
        <v>130</v>
      </c>
      <c r="C459" s="64">
        <v>200</v>
      </c>
      <c r="D459" s="8" t="s">
        <v>42</v>
      </c>
      <c r="E459" s="8">
        <v>130</v>
      </c>
      <c r="F459" s="8">
        <v>130</v>
      </c>
      <c r="G459" s="8">
        <v>200</v>
      </c>
      <c r="H459" s="8">
        <v>200</v>
      </c>
      <c r="I459" s="84">
        <v>0.65</v>
      </c>
      <c r="J459" s="84">
        <v>0</v>
      </c>
      <c r="K459" s="84">
        <v>13.6</v>
      </c>
      <c r="L459" s="84">
        <v>59</v>
      </c>
      <c r="M459" s="84">
        <v>5.2</v>
      </c>
      <c r="N459" s="84">
        <v>1</v>
      </c>
      <c r="O459" s="84">
        <v>0</v>
      </c>
      <c r="P459" s="84">
        <v>20.2</v>
      </c>
      <c r="Q459" s="84">
        <v>92</v>
      </c>
      <c r="R459" s="84">
        <v>8</v>
      </c>
      <c r="S459" s="90">
        <v>537</v>
      </c>
    </row>
    <row r="460" spans="1:19" ht="12.75">
      <c r="A460" s="8" t="s">
        <v>131</v>
      </c>
      <c r="B460" s="120" t="s">
        <v>506</v>
      </c>
      <c r="C460" s="120" t="s">
        <v>154</v>
      </c>
      <c r="D460" s="8" t="s">
        <v>44</v>
      </c>
      <c r="E460" s="8">
        <v>10</v>
      </c>
      <c r="F460" s="8">
        <v>10</v>
      </c>
      <c r="G460" s="8">
        <v>15</v>
      </c>
      <c r="H460" s="8">
        <v>15</v>
      </c>
      <c r="I460" s="84">
        <v>0.76</v>
      </c>
      <c r="J460" s="84">
        <v>0.08</v>
      </c>
      <c r="K460" s="84">
        <v>4.92</v>
      </c>
      <c r="L460" s="84">
        <v>23</v>
      </c>
      <c r="M460" s="84">
        <v>0</v>
      </c>
      <c r="N460" s="84">
        <v>1.14</v>
      </c>
      <c r="O460" s="84">
        <v>0.12</v>
      </c>
      <c r="P460" s="84">
        <v>7.38</v>
      </c>
      <c r="Q460" s="84">
        <v>35</v>
      </c>
      <c r="R460" s="84">
        <v>0</v>
      </c>
      <c r="S460" s="90">
        <v>114</v>
      </c>
    </row>
    <row r="461" spans="1:19" ht="12.75">
      <c r="A461" s="12"/>
      <c r="B461" s="8"/>
      <c r="C461" s="8"/>
      <c r="D461" s="8" t="s">
        <v>22</v>
      </c>
      <c r="E461" s="8">
        <v>20</v>
      </c>
      <c r="F461" s="8">
        <v>20</v>
      </c>
      <c r="G461" s="8">
        <v>25</v>
      </c>
      <c r="H461" s="8">
        <v>25</v>
      </c>
      <c r="I461" s="84">
        <v>1.32</v>
      </c>
      <c r="J461" s="84">
        <v>0.24</v>
      </c>
      <c r="K461" s="84">
        <v>6.68</v>
      </c>
      <c r="L461" s="84">
        <v>34</v>
      </c>
      <c r="M461" s="84">
        <v>0</v>
      </c>
      <c r="N461" s="84">
        <v>1.65</v>
      </c>
      <c r="O461" s="84">
        <v>0.3</v>
      </c>
      <c r="P461" s="84">
        <v>8.35</v>
      </c>
      <c r="Q461" s="84">
        <v>43</v>
      </c>
      <c r="R461" s="84">
        <v>0</v>
      </c>
      <c r="S461" s="90">
        <v>115</v>
      </c>
    </row>
    <row r="462" spans="1:19" ht="12.75">
      <c r="A462" s="155" t="s">
        <v>45</v>
      </c>
      <c r="B462" s="155"/>
      <c r="C462" s="155"/>
      <c r="D462" s="155"/>
      <c r="E462" s="155"/>
      <c r="F462" s="155"/>
      <c r="G462" s="155"/>
      <c r="H462" s="155"/>
      <c r="I462" s="99">
        <f aca="true" t="shared" si="28" ref="I462:R462">SUM(I446:I461)</f>
        <v>17.31</v>
      </c>
      <c r="J462" s="99">
        <f t="shared" si="28"/>
        <v>11.39</v>
      </c>
      <c r="K462" s="99">
        <f t="shared" si="28"/>
        <v>54.78</v>
      </c>
      <c r="L462" s="99">
        <f t="shared" si="28"/>
        <v>372</v>
      </c>
      <c r="M462" s="99">
        <f t="shared" si="28"/>
        <v>12.21</v>
      </c>
      <c r="N462" s="99">
        <f t="shared" si="28"/>
        <v>23.31</v>
      </c>
      <c r="O462" s="99">
        <f t="shared" si="28"/>
        <v>11.86</v>
      </c>
      <c r="P462" s="99">
        <f t="shared" si="28"/>
        <v>79.71</v>
      </c>
      <c r="Q462" s="99">
        <f t="shared" si="28"/>
        <v>450.2</v>
      </c>
      <c r="R462" s="99">
        <f t="shared" si="28"/>
        <v>16.015</v>
      </c>
      <c r="S462" s="12"/>
    </row>
    <row r="463" spans="1:19" ht="15">
      <c r="A463" s="155" t="s">
        <v>36</v>
      </c>
      <c r="B463" s="155"/>
      <c r="C463" s="155"/>
      <c r="D463" s="155"/>
      <c r="E463" s="155"/>
      <c r="F463" s="155"/>
      <c r="G463" s="155"/>
      <c r="H463" s="155"/>
      <c r="I463" s="121">
        <f aca="true" t="shared" si="29" ref="I463:R463">I462+I444+I429+I382+I379</f>
        <v>53.690000000000005</v>
      </c>
      <c r="J463" s="121">
        <f t="shared" si="29"/>
        <v>44.45</v>
      </c>
      <c r="K463" s="122">
        <f t="shared" si="29"/>
        <v>236.02</v>
      </c>
      <c r="L463" s="122">
        <f t="shared" si="29"/>
        <v>1455.1000000000001</v>
      </c>
      <c r="M463" s="122">
        <f t="shared" si="29"/>
        <v>66.13</v>
      </c>
      <c r="N463" s="122">
        <f t="shared" si="29"/>
        <v>69.5</v>
      </c>
      <c r="O463" s="122">
        <f t="shared" si="29"/>
        <v>55.34</v>
      </c>
      <c r="P463" s="122">
        <f t="shared" si="29"/>
        <v>301.84000000000003</v>
      </c>
      <c r="Q463" s="122">
        <f t="shared" si="29"/>
        <v>1808.7000000000003</v>
      </c>
      <c r="R463" s="121">
        <f t="shared" si="29"/>
        <v>85.265</v>
      </c>
      <c r="S463" s="12"/>
    </row>
    <row r="464" spans="1:19" ht="12.75">
      <c r="A464" s="150" t="s">
        <v>548</v>
      </c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60"/>
      <c r="R464" s="12"/>
      <c r="S464" s="12"/>
    </row>
    <row r="465" spans="1:19" ht="12.75">
      <c r="A465" s="152" t="s">
        <v>189</v>
      </c>
      <c r="B465" s="153"/>
      <c r="C465" s="153"/>
      <c r="D465" s="154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90"/>
    </row>
    <row r="466" spans="1:19" ht="12.75">
      <c r="A466" s="8" t="s">
        <v>90</v>
      </c>
      <c r="B466" s="16">
        <v>60</v>
      </c>
      <c r="C466" s="16">
        <v>60</v>
      </c>
      <c r="D466" s="8" t="s">
        <v>318</v>
      </c>
      <c r="E466" s="37">
        <v>50.7</v>
      </c>
      <c r="F466" s="16">
        <v>39</v>
      </c>
      <c r="G466" s="37">
        <v>50.7</v>
      </c>
      <c r="H466" s="16">
        <v>39</v>
      </c>
      <c r="I466" s="84">
        <v>5.1</v>
      </c>
      <c r="J466" s="84">
        <v>8</v>
      </c>
      <c r="K466" s="84">
        <v>1.3</v>
      </c>
      <c r="L466" s="84">
        <v>97</v>
      </c>
      <c r="M466" s="84">
        <v>0.18</v>
      </c>
      <c r="N466" s="84">
        <v>5.1</v>
      </c>
      <c r="O466" s="84">
        <v>8</v>
      </c>
      <c r="P466" s="84">
        <v>1.3</v>
      </c>
      <c r="Q466" s="84">
        <v>97</v>
      </c>
      <c r="R466" s="84">
        <v>0.18</v>
      </c>
      <c r="S466" s="90">
        <v>307</v>
      </c>
    </row>
    <row r="467" spans="1:19" ht="12.75">
      <c r="A467" s="33"/>
      <c r="B467" s="16"/>
      <c r="C467" s="16"/>
      <c r="D467" s="8" t="s">
        <v>109</v>
      </c>
      <c r="E467" s="37">
        <v>25</v>
      </c>
      <c r="F467" s="16">
        <v>25</v>
      </c>
      <c r="G467" s="37">
        <v>25</v>
      </c>
      <c r="H467" s="16">
        <v>25</v>
      </c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90"/>
    </row>
    <row r="468" spans="1:19" ht="12.75">
      <c r="A468" s="33"/>
      <c r="B468" s="16"/>
      <c r="C468" s="16"/>
      <c r="D468" s="8" t="s">
        <v>40</v>
      </c>
      <c r="E468" s="37">
        <v>1.8</v>
      </c>
      <c r="F468" s="16">
        <v>1.8</v>
      </c>
      <c r="G468" s="37">
        <v>1.8</v>
      </c>
      <c r="H468" s="16">
        <v>1.8</v>
      </c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90"/>
    </row>
    <row r="469" spans="1:19" ht="12.75">
      <c r="A469" s="11" t="s">
        <v>315</v>
      </c>
      <c r="B469" s="16">
        <v>130</v>
      </c>
      <c r="C469" s="16">
        <v>150</v>
      </c>
      <c r="D469" s="11" t="s">
        <v>320</v>
      </c>
      <c r="E469" s="16">
        <v>13</v>
      </c>
      <c r="F469" s="16">
        <v>13</v>
      </c>
      <c r="G469" s="16">
        <v>18</v>
      </c>
      <c r="H469" s="16">
        <v>18</v>
      </c>
      <c r="I469" s="84">
        <v>5.5</v>
      </c>
      <c r="J469" s="84">
        <v>5.6</v>
      </c>
      <c r="K469" s="84">
        <v>18.7</v>
      </c>
      <c r="L469" s="102">
        <v>156</v>
      </c>
      <c r="M469" s="84">
        <v>0.8</v>
      </c>
      <c r="N469" s="84">
        <v>6.8</v>
      </c>
      <c r="O469" s="84">
        <v>7</v>
      </c>
      <c r="P469" s="84">
        <v>23.3</v>
      </c>
      <c r="Q469" s="102">
        <v>180</v>
      </c>
      <c r="R469" s="84">
        <v>1.1</v>
      </c>
      <c r="S469" s="90">
        <v>270</v>
      </c>
    </row>
    <row r="470" spans="1:19" ht="12.75">
      <c r="A470" s="33" t="s">
        <v>113</v>
      </c>
      <c r="B470" s="16"/>
      <c r="C470" s="16"/>
      <c r="D470" s="11" t="s">
        <v>11</v>
      </c>
      <c r="E470" s="16">
        <v>95</v>
      </c>
      <c r="F470" s="16">
        <v>95</v>
      </c>
      <c r="G470" s="16">
        <v>105</v>
      </c>
      <c r="H470" s="16">
        <v>105</v>
      </c>
      <c r="I470" s="98"/>
      <c r="J470" s="98"/>
      <c r="K470" s="98"/>
      <c r="L470" s="98"/>
      <c r="M470" s="98"/>
      <c r="N470" s="95"/>
      <c r="O470" s="95"/>
      <c r="P470" s="95"/>
      <c r="Q470" s="95"/>
      <c r="R470" s="95"/>
      <c r="S470" s="90"/>
    </row>
    <row r="471" spans="1:19" ht="12.75">
      <c r="A471" s="33"/>
      <c r="B471" s="16"/>
      <c r="C471" s="16"/>
      <c r="D471" s="11" t="s">
        <v>53</v>
      </c>
      <c r="E471" s="16">
        <v>30</v>
      </c>
      <c r="F471" s="16">
        <v>30</v>
      </c>
      <c r="G471" s="16">
        <v>35</v>
      </c>
      <c r="H471" s="16">
        <v>35</v>
      </c>
      <c r="I471" s="98"/>
      <c r="J471" s="98"/>
      <c r="K471" s="98"/>
      <c r="L471" s="98"/>
      <c r="M471" s="98"/>
      <c r="N471" s="95"/>
      <c r="O471" s="95"/>
      <c r="P471" s="95"/>
      <c r="Q471" s="95"/>
      <c r="R471" s="95"/>
      <c r="S471" s="90"/>
    </row>
    <row r="472" spans="1:19" ht="12.75">
      <c r="A472" s="33"/>
      <c r="B472" s="16"/>
      <c r="C472" s="16"/>
      <c r="D472" s="11" t="s">
        <v>13</v>
      </c>
      <c r="E472" s="16">
        <v>3</v>
      </c>
      <c r="F472" s="16">
        <v>3</v>
      </c>
      <c r="G472" s="16">
        <v>4</v>
      </c>
      <c r="H472" s="16">
        <v>4</v>
      </c>
      <c r="I472" s="98"/>
      <c r="J472" s="98"/>
      <c r="K472" s="98"/>
      <c r="L472" s="98"/>
      <c r="M472" s="98"/>
      <c r="N472" s="95"/>
      <c r="O472" s="95"/>
      <c r="P472" s="95"/>
      <c r="Q472" s="95"/>
      <c r="R472" s="95"/>
      <c r="S472" s="90"/>
    </row>
    <row r="473" spans="1:19" ht="12.75">
      <c r="A473" s="33"/>
      <c r="B473" s="16"/>
      <c r="C473" s="16"/>
      <c r="D473" s="11" t="s">
        <v>40</v>
      </c>
      <c r="E473" s="16">
        <v>3.5</v>
      </c>
      <c r="F473" s="16">
        <v>3.5</v>
      </c>
      <c r="G473" s="16">
        <v>4</v>
      </c>
      <c r="H473" s="16">
        <v>4</v>
      </c>
      <c r="I473" s="98"/>
      <c r="J473" s="98"/>
      <c r="K473" s="98"/>
      <c r="L473" s="98"/>
      <c r="M473" s="98"/>
      <c r="N473" s="95"/>
      <c r="O473" s="95"/>
      <c r="P473" s="95"/>
      <c r="Q473" s="95"/>
      <c r="R473" s="95"/>
      <c r="S473" s="90"/>
    </row>
    <row r="474" spans="1:19" ht="12.75">
      <c r="A474" s="33" t="s">
        <v>65</v>
      </c>
      <c r="B474" s="16">
        <v>150</v>
      </c>
      <c r="C474" s="16">
        <v>200</v>
      </c>
      <c r="D474" s="8" t="s">
        <v>184</v>
      </c>
      <c r="E474" s="16" t="s">
        <v>183</v>
      </c>
      <c r="F474" s="16" t="s">
        <v>183</v>
      </c>
      <c r="G474" s="16" t="s">
        <v>474</v>
      </c>
      <c r="H474" s="16" t="s">
        <v>475</v>
      </c>
      <c r="I474" s="85">
        <v>1.1</v>
      </c>
      <c r="J474" s="85">
        <v>0.97</v>
      </c>
      <c r="K474" s="85">
        <v>13.1</v>
      </c>
      <c r="L474" s="85">
        <v>65</v>
      </c>
      <c r="M474" s="85">
        <v>0.97</v>
      </c>
      <c r="N474" s="85">
        <v>1.5</v>
      </c>
      <c r="O474" s="85">
        <v>1.3</v>
      </c>
      <c r="P474" s="85">
        <v>17.4</v>
      </c>
      <c r="Q474" s="85">
        <v>87</v>
      </c>
      <c r="R474" s="84">
        <v>1.3</v>
      </c>
      <c r="S474" s="90">
        <v>507</v>
      </c>
    </row>
    <row r="475" spans="1:19" ht="12.75">
      <c r="A475" s="33"/>
      <c r="B475" s="16"/>
      <c r="C475" s="16"/>
      <c r="D475" s="33" t="s">
        <v>13</v>
      </c>
      <c r="E475" s="16">
        <v>8.5</v>
      </c>
      <c r="F475" s="16">
        <v>8.5</v>
      </c>
      <c r="G475" s="16">
        <v>11</v>
      </c>
      <c r="H475" s="16">
        <v>11</v>
      </c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0"/>
    </row>
    <row r="476" spans="1:19" ht="12.75">
      <c r="A476" s="33"/>
      <c r="B476" s="16"/>
      <c r="C476" s="16"/>
      <c r="D476" s="33" t="s">
        <v>11</v>
      </c>
      <c r="E476" s="16">
        <v>40</v>
      </c>
      <c r="F476" s="16">
        <v>40</v>
      </c>
      <c r="G476" s="16">
        <v>50</v>
      </c>
      <c r="H476" s="16">
        <v>50</v>
      </c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0"/>
    </row>
    <row r="477" spans="1:19" ht="12.75">
      <c r="A477" s="33"/>
      <c r="B477" s="16"/>
      <c r="C477" s="16"/>
      <c r="D477" s="33" t="s">
        <v>53</v>
      </c>
      <c r="E477" s="16">
        <v>94</v>
      </c>
      <c r="F477" s="16">
        <v>94</v>
      </c>
      <c r="G477" s="16">
        <v>125</v>
      </c>
      <c r="H477" s="16">
        <v>125</v>
      </c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0"/>
    </row>
    <row r="478" spans="1:19" ht="12.75">
      <c r="A478" s="8" t="s">
        <v>295</v>
      </c>
      <c r="B478" s="34" t="s">
        <v>240</v>
      </c>
      <c r="C478" s="34" t="s">
        <v>239</v>
      </c>
      <c r="D478" s="8" t="s">
        <v>296</v>
      </c>
      <c r="E478" s="16">
        <v>20</v>
      </c>
      <c r="F478" s="16">
        <v>20</v>
      </c>
      <c r="G478" s="16">
        <v>25</v>
      </c>
      <c r="H478" s="16">
        <v>25</v>
      </c>
      <c r="I478" s="85">
        <v>1.5</v>
      </c>
      <c r="J478" s="85">
        <v>0.56</v>
      </c>
      <c r="K478" s="85">
        <v>10.2</v>
      </c>
      <c r="L478" s="85">
        <v>52</v>
      </c>
      <c r="M478" s="84">
        <v>0</v>
      </c>
      <c r="N478" s="85">
        <v>1.9</v>
      </c>
      <c r="O478" s="85">
        <v>0.71</v>
      </c>
      <c r="P478" s="85">
        <v>12.8</v>
      </c>
      <c r="Q478" s="85">
        <v>65</v>
      </c>
      <c r="R478" s="84">
        <v>0</v>
      </c>
      <c r="S478" s="90">
        <v>117</v>
      </c>
    </row>
    <row r="479" spans="1:19" ht="12.75">
      <c r="A479" s="8" t="s">
        <v>101</v>
      </c>
      <c r="B479" s="16">
        <v>5</v>
      </c>
      <c r="C479" s="16">
        <v>5</v>
      </c>
      <c r="D479" s="8" t="s">
        <v>40</v>
      </c>
      <c r="E479" s="16">
        <v>5</v>
      </c>
      <c r="F479" s="16">
        <v>5</v>
      </c>
      <c r="G479" s="16">
        <v>5</v>
      </c>
      <c r="H479" s="16">
        <v>5</v>
      </c>
      <c r="I479" s="84">
        <v>0.025</v>
      </c>
      <c r="J479" s="84">
        <v>4.1</v>
      </c>
      <c r="K479" s="84">
        <v>0.04</v>
      </c>
      <c r="L479" s="84">
        <v>37</v>
      </c>
      <c r="M479" s="84">
        <v>0</v>
      </c>
      <c r="N479" s="84">
        <v>0.025</v>
      </c>
      <c r="O479" s="84">
        <v>4.1</v>
      </c>
      <c r="P479" s="84">
        <v>0.04</v>
      </c>
      <c r="Q479" s="84">
        <v>37</v>
      </c>
      <c r="R479" s="84">
        <v>0</v>
      </c>
      <c r="S479" s="90">
        <v>111</v>
      </c>
    </row>
    <row r="480" spans="1:19" ht="12.75">
      <c r="A480" s="150" t="s">
        <v>14</v>
      </c>
      <c r="B480" s="151"/>
      <c r="C480" s="151"/>
      <c r="D480" s="151"/>
      <c r="E480" s="151"/>
      <c r="F480" s="151"/>
      <c r="G480" s="151"/>
      <c r="H480" s="160"/>
      <c r="I480" s="123">
        <f aca="true" t="shared" si="30" ref="I480:R480">SUM(I469:I479)</f>
        <v>8.125</v>
      </c>
      <c r="J480" s="123">
        <f t="shared" si="30"/>
        <v>11.229999999999999</v>
      </c>
      <c r="K480" s="123">
        <f t="shared" si="30"/>
        <v>42.04</v>
      </c>
      <c r="L480" s="123">
        <f t="shared" si="30"/>
        <v>310</v>
      </c>
      <c r="M480" s="123">
        <f t="shared" si="30"/>
        <v>1.77</v>
      </c>
      <c r="N480" s="123">
        <f t="shared" si="30"/>
        <v>10.225000000000001</v>
      </c>
      <c r="O480" s="123">
        <f t="shared" si="30"/>
        <v>13.110000000000001</v>
      </c>
      <c r="P480" s="123">
        <f t="shared" si="30"/>
        <v>53.54</v>
      </c>
      <c r="Q480" s="124">
        <f t="shared" si="30"/>
        <v>369</v>
      </c>
      <c r="R480" s="123">
        <f t="shared" si="30"/>
        <v>2.4000000000000004</v>
      </c>
      <c r="S480" s="90"/>
    </row>
    <row r="481" spans="1:19" ht="12.75">
      <c r="A481" s="155" t="s">
        <v>56</v>
      </c>
      <c r="B481" s="155"/>
      <c r="C481" s="155"/>
      <c r="D481" s="155"/>
      <c r="E481" s="93"/>
      <c r="F481" s="93"/>
      <c r="G481" s="93"/>
      <c r="H481" s="93"/>
      <c r="I481" s="93"/>
      <c r="J481" s="94"/>
      <c r="K481" s="94"/>
      <c r="L481" s="94"/>
      <c r="M481" s="94"/>
      <c r="N481" s="94"/>
      <c r="O481" s="94"/>
      <c r="P481" s="94"/>
      <c r="Q481" s="94"/>
      <c r="R481" s="95"/>
      <c r="S481" s="90"/>
    </row>
    <row r="482" spans="1:19" ht="12.75">
      <c r="A482" s="11" t="s">
        <v>190</v>
      </c>
      <c r="B482" s="64">
        <v>100</v>
      </c>
      <c r="C482" s="64">
        <v>100</v>
      </c>
      <c r="D482" s="8" t="s">
        <v>42</v>
      </c>
      <c r="E482" s="8">
        <v>100</v>
      </c>
      <c r="F482" s="8">
        <v>100</v>
      </c>
      <c r="G482" s="8">
        <v>100</v>
      </c>
      <c r="H482" s="8">
        <v>100</v>
      </c>
      <c r="I482" s="96">
        <v>0.5</v>
      </c>
      <c r="J482" s="96">
        <v>0</v>
      </c>
      <c r="K482" s="96">
        <v>10.1</v>
      </c>
      <c r="L482" s="96">
        <v>46</v>
      </c>
      <c r="M482" s="96">
        <v>4</v>
      </c>
      <c r="N482" s="96">
        <v>0.5</v>
      </c>
      <c r="O482" s="96">
        <v>0</v>
      </c>
      <c r="P482" s="96">
        <v>10.1</v>
      </c>
      <c r="Q482" s="96">
        <v>46</v>
      </c>
      <c r="R482" s="96">
        <v>4</v>
      </c>
      <c r="S482" s="90">
        <v>537</v>
      </c>
    </row>
    <row r="483" spans="1:19" ht="12.75">
      <c r="A483" s="150" t="s">
        <v>57</v>
      </c>
      <c r="B483" s="151"/>
      <c r="C483" s="151"/>
      <c r="D483" s="151"/>
      <c r="E483" s="151"/>
      <c r="F483" s="151"/>
      <c r="G483" s="151"/>
      <c r="H483" s="160"/>
      <c r="I483" s="44">
        <f aca="true" t="shared" si="31" ref="I483:R483">I482</f>
        <v>0.5</v>
      </c>
      <c r="J483" s="44">
        <f t="shared" si="31"/>
        <v>0</v>
      </c>
      <c r="K483" s="44">
        <f t="shared" si="31"/>
        <v>10.1</v>
      </c>
      <c r="L483" s="44">
        <f t="shared" si="31"/>
        <v>46</v>
      </c>
      <c r="M483" s="44">
        <f t="shared" si="31"/>
        <v>4</v>
      </c>
      <c r="N483" s="44">
        <f t="shared" si="31"/>
        <v>0.5</v>
      </c>
      <c r="O483" s="44">
        <f t="shared" si="31"/>
        <v>0</v>
      </c>
      <c r="P483" s="44">
        <f t="shared" si="31"/>
        <v>10.1</v>
      </c>
      <c r="Q483" s="44">
        <f t="shared" si="31"/>
        <v>46</v>
      </c>
      <c r="R483" s="44">
        <f t="shared" si="31"/>
        <v>4</v>
      </c>
      <c r="S483" s="103"/>
    </row>
    <row r="484" spans="1:19" ht="12.75">
      <c r="A484" s="155" t="s">
        <v>15</v>
      </c>
      <c r="B484" s="155"/>
      <c r="C484" s="155"/>
      <c r="D484" s="155"/>
      <c r="E484" s="8"/>
      <c r="F484" s="8"/>
      <c r="G484" s="8"/>
      <c r="H484" s="8"/>
      <c r="I484" s="8"/>
      <c r="J484" s="94"/>
      <c r="K484" s="94"/>
      <c r="L484" s="94"/>
      <c r="M484" s="94"/>
      <c r="N484" s="94"/>
      <c r="O484" s="94"/>
      <c r="P484" s="94"/>
      <c r="Q484" s="94"/>
      <c r="R484" s="95"/>
      <c r="S484" s="103"/>
    </row>
    <row r="485" spans="1:19" ht="12.75">
      <c r="A485" s="11" t="s">
        <v>483</v>
      </c>
      <c r="B485" s="16">
        <v>50</v>
      </c>
      <c r="C485" s="16">
        <v>60</v>
      </c>
      <c r="D485" s="8" t="s">
        <v>321</v>
      </c>
      <c r="E485" s="8">
        <v>33.4</v>
      </c>
      <c r="F485" s="8">
        <v>25</v>
      </c>
      <c r="G485" s="8">
        <v>40.1</v>
      </c>
      <c r="H485" s="8">
        <v>30</v>
      </c>
      <c r="I485" s="85">
        <v>2.2</v>
      </c>
      <c r="J485" s="85">
        <v>7</v>
      </c>
      <c r="K485" s="85">
        <v>16.6</v>
      </c>
      <c r="L485" s="85">
        <v>95</v>
      </c>
      <c r="M485" s="85">
        <v>12.6</v>
      </c>
      <c r="N485" s="85">
        <v>2.7</v>
      </c>
      <c r="O485" s="85">
        <v>8.7</v>
      </c>
      <c r="P485" s="85">
        <v>20.7</v>
      </c>
      <c r="Q485" s="85">
        <v>118</v>
      </c>
      <c r="R485" s="85">
        <v>15.8</v>
      </c>
      <c r="S485" s="33">
        <v>100516</v>
      </c>
    </row>
    <row r="486" spans="1:19" ht="12.75">
      <c r="A486" s="93"/>
      <c r="B486" s="64"/>
      <c r="C486" s="64"/>
      <c r="D486" s="8" t="s">
        <v>322</v>
      </c>
      <c r="E486" s="8">
        <v>35.7</v>
      </c>
      <c r="F486" s="8">
        <v>25</v>
      </c>
      <c r="G486" s="8">
        <v>42.8</v>
      </c>
      <c r="H486" s="8">
        <v>30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33"/>
      <c r="S486" s="33"/>
    </row>
    <row r="487" spans="1:19" ht="12.75">
      <c r="A487" s="93"/>
      <c r="B487" s="64"/>
      <c r="C487" s="64"/>
      <c r="D487" s="8" t="s">
        <v>323</v>
      </c>
      <c r="E487" s="8">
        <v>38.3</v>
      </c>
      <c r="F487" s="8">
        <v>25</v>
      </c>
      <c r="G487" s="8">
        <v>46</v>
      </c>
      <c r="H487" s="8">
        <v>30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33"/>
      <c r="S487" s="33"/>
    </row>
    <row r="488" spans="1:19" ht="12.75">
      <c r="A488" s="93"/>
      <c r="B488" s="64"/>
      <c r="C488" s="64"/>
      <c r="D488" s="8" t="s">
        <v>324</v>
      </c>
      <c r="E488" s="8">
        <v>41.8</v>
      </c>
      <c r="F488" s="8">
        <v>25</v>
      </c>
      <c r="G488" s="8">
        <v>50.1</v>
      </c>
      <c r="H488" s="8">
        <v>30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33"/>
      <c r="S488" s="33"/>
    </row>
    <row r="489" spans="1:19" ht="12.75">
      <c r="A489" s="93"/>
      <c r="B489" s="64"/>
      <c r="C489" s="64"/>
      <c r="D489" s="12" t="s">
        <v>186</v>
      </c>
      <c r="E489" s="8">
        <v>3</v>
      </c>
      <c r="F489" s="8">
        <v>2.5</v>
      </c>
      <c r="G489" s="8">
        <v>3.6</v>
      </c>
      <c r="H489" s="8">
        <v>3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33"/>
      <c r="S489" s="33"/>
    </row>
    <row r="490" spans="1:19" ht="12.75">
      <c r="A490" s="93"/>
      <c r="B490" s="64"/>
      <c r="C490" s="64"/>
      <c r="D490" s="12" t="s">
        <v>16</v>
      </c>
      <c r="E490" s="8">
        <v>12.5</v>
      </c>
      <c r="F490" s="8">
        <v>10</v>
      </c>
      <c r="G490" s="8">
        <v>15</v>
      </c>
      <c r="H490" s="8">
        <v>12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33"/>
      <c r="S490" s="33"/>
    </row>
    <row r="491" spans="1:19" ht="12.75">
      <c r="A491" s="93"/>
      <c r="B491" s="64"/>
      <c r="C491" s="64"/>
      <c r="D491" s="12" t="s">
        <v>17</v>
      </c>
      <c r="E491" s="8">
        <v>20</v>
      </c>
      <c r="F491" s="8">
        <v>15</v>
      </c>
      <c r="G491" s="8">
        <v>24</v>
      </c>
      <c r="H491" s="8">
        <v>18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33"/>
      <c r="S491" s="33"/>
    </row>
    <row r="492" spans="1:19" ht="12.75">
      <c r="A492" s="93"/>
      <c r="B492" s="64"/>
      <c r="C492" s="64"/>
      <c r="D492" s="12" t="s">
        <v>60</v>
      </c>
      <c r="E492" s="8">
        <v>2</v>
      </c>
      <c r="F492" s="8">
        <v>2</v>
      </c>
      <c r="G492" s="8">
        <v>3</v>
      </c>
      <c r="H492" s="8">
        <v>3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33"/>
      <c r="S492" s="33"/>
    </row>
    <row r="493" spans="1:19" ht="12.75">
      <c r="A493" s="11" t="s">
        <v>164</v>
      </c>
      <c r="B493" s="16" t="s">
        <v>420</v>
      </c>
      <c r="C493" s="16" t="s">
        <v>412</v>
      </c>
      <c r="D493" s="8" t="s">
        <v>102</v>
      </c>
      <c r="E493" s="8">
        <v>12.2</v>
      </c>
      <c r="F493" s="8">
        <v>12</v>
      </c>
      <c r="G493" s="8">
        <v>16.2</v>
      </c>
      <c r="H493" s="8">
        <v>16</v>
      </c>
      <c r="I493" s="85">
        <v>1.8</v>
      </c>
      <c r="J493" s="85">
        <v>12.7</v>
      </c>
      <c r="K493" s="85">
        <v>10.4</v>
      </c>
      <c r="L493" s="85">
        <v>64</v>
      </c>
      <c r="M493" s="85">
        <v>5.2</v>
      </c>
      <c r="N493" s="85">
        <v>3</v>
      </c>
      <c r="O493" s="85">
        <v>14.6</v>
      </c>
      <c r="P493" s="85">
        <v>12.1</v>
      </c>
      <c r="Q493" s="85">
        <v>86</v>
      </c>
      <c r="R493" s="85">
        <v>6.9</v>
      </c>
      <c r="S493" s="31">
        <v>149</v>
      </c>
    </row>
    <row r="494" spans="1:19" ht="12.75">
      <c r="A494" s="11" t="s">
        <v>414</v>
      </c>
      <c r="B494" s="64"/>
      <c r="C494" s="64"/>
      <c r="D494" s="8" t="s">
        <v>321</v>
      </c>
      <c r="E494" s="8">
        <v>49.9</v>
      </c>
      <c r="F494" s="8">
        <v>37.5</v>
      </c>
      <c r="G494" s="8">
        <v>66.6</v>
      </c>
      <c r="H494" s="8">
        <v>50</v>
      </c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1"/>
    </row>
    <row r="495" spans="1:19" ht="12.75">
      <c r="A495" s="12"/>
      <c r="B495" s="64"/>
      <c r="C495" s="64"/>
      <c r="D495" s="8" t="s">
        <v>322</v>
      </c>
      <c r="E495" s="8">
        <v>53.7</v>
      </c>
      <c r="F495" s="8">
        <v>37.5</v>
      </c>
      <c r="G495" s="8">
        <v>71.6</v>
      </c>
      <c r="H495" s="8">
        <v>50</v>
      </c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1"/>
    </row>
    <row r="496" spans="1:19" ht="12.75">
      <c r="A496" s="11"/>
      <c r="B496" s="64"/>
      <c r="C496" s="64"/>
      <c r="D496" s="8" t="s">
        <v>323</v>
      </c>
      <c r="E496" s="8">
        <v>57.8</v>
      </c>
      <c r="F496" s="8">
        <v>37.5</v>
      </c>
      <c r="G496" s="8">
        <v>77</v>
      </c>
      <c r="H496" s="8">
        <v>50</v>
      </c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1"/>
    </row>
    <row r="497" spans="1:19" ht="12.75">
      <c r="A497" s="11"/>
      <c r="B497" s="64"/>
      <c r="C497" s="64"/>
      <c r="D497" s="8" t="s">
        <v>324</v>
      </c>
      <c r="E497" s="8">
        <v>62.5</v>
      </c>
      <c r="F497" s="8">
        <v>37.5</v>
      </c>
      <c r="G497" s="8">
        <v>83.3</v>
      </c>
      <c r="H497" s="8">
        <v>50</v>
      </c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1"/>
    </row>
    <row r="498" spans="1:19" ht="12.75">
      <c r="A498" s="12"/>
      <c r="B498" s="64"/>
      <c r="C498" s="64"/>
      <c r="D498" s="8" t="s">
        <v>16</v>
      </c>
      <c r="E498" s="8">
        <v>7.5</v>
      </c>
      <c r="F498" s="8">
        <v>6</v>
      </c>
      <c r="G498" s="8">
        <v>10</v>
      </c>
      <c r="H498" s="8">
        <v>12.5</v>
      </c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1"/>
    </row>
    <row r="499" spans="1:19" ht="12.75">
      <c r="A499" s="12"/>
      <c r="B499" s="64"/>
      <c r="C499" s="64"/>
      <c r="D499" s="8" t="s">
        <v>18</v>
      </c>
      <c r="E499" s="8">
        <v>7.2</v>
      </c>
      <c r="F499" s="8">
        <v>6</v>
      </c>
      <c r="G499" s="8">
        <v>9.6</v>
      </c>
      <c r="H499" s="8">
        <v>8</v>
      </c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1"/>
    </row>
    <row r="500" spans="1:19" ht="12.75">
      <c r="A500" s="12"/>
      <c r="B500" s="64"/>
      <c r="C500" s="64"/>
      <c r="D500" s="8" t="s">
        <v>43</v>
      </c>
      <c r="E500" s="8">
        <v>2.5</v>
      </c>
      <c r="F500" s="8">
        <v>2.5</v>
      </c>
      <c r="G500" s="8">
        <v>3</v>
      </c>
      <c r="H500" s="8">
        <v>3</v>
      </c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1"/>
    </row>
    <row r="501" spans="1:19" ht="12.75">
      <c r="A501" s="12"/>
      <c r="B501" s="64"/>
      <c r="C501" s="64"/>
      <c r="D501" s="8" t="s">
        <v>413</v>
      </c>
      <c r="E501" s="8">
        <v>33.5</v>
      </c>
      <c r="F501" s="8">
        <v>25</v>
      </c>
      <c r="G501" s="8">
        <v>40</v>
      </c>
      <c r="H501" s="8">
        <v>30</v>
      </c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1">
        <v>409</v>
      </c>
    </row>
    <row r="502" spans="1:19" ht="12.75">
      <c r="A502" s="12" t="s">
        <v>380</v>
      </c>
      <c r="B502" s="8">
        <v>60</v>
      </c>
      <c r="C502" s="8">
        <v>70</v>
      </c>
      <c r="D502" s="8" t="s">
        <v>124</v>
      </c>
      <c r="E502" s="8">
        <v>90</v>
      </c>
      <c r="F502" s="8">
        <v>66</v>
      </c>
      <c r="G502" s="8">
        <v>105</v>
      </c>
      <c r="H502" s="8">
        <v>77</v>
      </c>
      <c r="I502" s="85">
        <v>9.66</v>
      </c>
      <c r="J502" s="85">
        <v>7.45</v>
      </c>
      <c r="K502" s="85">
        <v>10.9</v>
      </c>
      <c r="L502" s="85">
        <v>149</v>
      </c>
      <c r="M502" s="85">
        <v>0</v>
      </c>
      <c r="N502" s="85">
        <v>13.5</v>
      </c>
      <c r="O502" s="85">
        <v>10.43</v>
      </c>
      <c r="P502" s="85">
        <v>15.26</v>
      </c>
      <c r="Q502" s="85">
        <v>208</v>
      </c>
      <c r="R502" s="85">
        <v>0</v>
      </c>
      <c r="S502" s="31">
        <v>279</v>
      </c>
    </row>
    <row r="503" spans="1:19" ht="12.75">
      <c r="A503" s="12" t="s">
        <v>381</v>
      </c>
      <c r="B503" s="64"/>
      <c r="C503" s="64"/>
      <c r="D503" s="8" t="s">
        <v>383</v>
      </c>
      <c r="E503" s="8"/>
      <c r="F503" s="8">
        <v>41.1</v>
      </c>
      <c r="G503" s="8"/>
      <c r="H503" s="8">
        <v>47.9</v>
      </c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1" t="s">
        <v>523</v>
      </c>
    </row>
    <row r="504" spans="1:19" ht="12.75">
      <c r="A504" s="12"/>
      <c r="B504" s="64"/>
      <c r="C504" s="64"/>
      <c r="D504" s="8" t="s">
        <v>10</v>
      </c>
      <c r="E504" s="8">
        <v>7.9</v>
      </c>
      <c r="F504" s="8">
        <v>7.6</v>
      </c>
      <c r="G504" s="8">
        <v>8.2</v>
      </c>
      <c r="H504" s="8">
        <v>7.5</v>
      </c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1"/>
    </row>
    <row r="505" spans="1:19" ht="12.75">
      <c r="A505" s="12"/>
      <c r="B505" s="64"/>
      <c r="C505" s="64"/>
      <c r="D505" s="8" t="s">
        <v>95</v>
      </c>
      <c r="E505" s="16">
        <v>4</v>
      </c>
      <c r="F505" s="37">
        <v>4</v>
      </c>
      <c r="G505" s="16">
        <v>7</v>
      </c>
      <c r="H505" s="34">
        <v>7</v>
      </c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1"/>
    </row>
    <row r="506" spans="1:19" ht="12.75">
      <c r="A506" s="12"/>
      <c r="B506" s="64"/>
      <c r="C506" s="64"/>
      <c r="D506" s="8" t="s">
        <v>382</v>
      </c>
      <c r="E506" s="8">
        <v>1.5</v>
      </c>
      <c r="F506" s="8">
        <v>1.5</v>
      </c>
      <c r="G506" s="8">
        <v>1.5</v>
      </c>
      <c r="H506" s="8">
        <v>1.5</v>
      </c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1"/>
    </row>
    <row r="507" spans="1:19" ht="12.75">
      <c r="A507" s="8" t="s">
        <v>52</v>
      </c>
      <c r="B507" s="8">
        <v>130</v>
      </c>
      <c r="C507" s="8">
        <v>180</v>
      </c>
      <c r="D507" s="12" t="s">
        <v>218</v>
      </c>
      <c r="E507" s="8">
        <v>171.2</v>
      </c>
      <c r="F507" s="8">
        <v>136.5</v>
      </c>
      <c r="G507" s="8">
        <v>236.4</v>
      </c>
      <c r="H507" s="8">
        <v>189</v>
      </c>
      <c r="I507" s="85">
        <v>4.47</v>
      </c>
      <c r="J507" s="85">
        <v>4.2</v>
      </c>
      <c r="K507" s="85">
        <v>5.5</v>
      </c>
      <c r="L507" s="85">
        <v>75</v>
      </c>
      <c r="M507" s="85">
        <v>20.4</v>
      </c>
      <c r="N507" s="85">
        <v>5.5</v>
      </c>
      <c r="O507" s="85">
        <v>5.3</v>
      </c>
      <c r="P507" s="85">
        <v>7</v>
      </c>
      <c r="Q507" s="85">
        <v>94</v>
      </c>
      <c r="R507" s="85">
        <v>25.5</v>
      </c>
      <c r="S507" s="31">
        <v>428</v>
      </c>
    </row>
    <row r="508" spans="1:19" ht="12.75">
      <c r="A508" s="12"/>
      <c r="B508" s="12"/>
      <c r="C508" s="12"/>
      <c r="D508" s="12" t="s">
        <v>195</v>
      </c>
      <c r="E508" s="8">
        <v>5</v>
      </c>
      <c r="F508" s="8">
        <v>5</v>
      </c>
      <c r="G508" s="8">
        <v>6</v>
      </c>
      <c r="H508" s="8">
        <v>6</v>
      </c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1"/>
    </row>
    <row r="509" spans="1:19" ht="12.75">
      <c r="A509" s="12"/>
      <c r="B509" s="12"/>
      <c r="C509" s="12"/>
      <c r="D509" s="12" t="s">
        <v>16</v>
      </c>
      <c r="E509" s="8">
        <v>6.5</v>
      </c>
      <c r="F509" s="8">
        <v>5.2</v>
      </c>
      <c r="G509" s="8">
        <v>9</v>
      </c>
      <c r="H509" s="8">
        <v>7.2</v>
      </c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1"/>
    </row>
    <row r="510" spans="1:19" ht="12.75">
      <c r="A510" s="12"/>
      <c r="B510" s="12"/>
      <c r="C510" s="12"/>
      <c r="D510" s="12" t="s">
        <v>186</v>
      </c>
      <c r="E510" s="8">
        <v>10</v>
      </c>
      <c r="F510" s="8">
        <v>8.5</v>
      </c>
      <c r="G510" s="8">
        <v>12.7</v>
      </c>
      <c r="H510" s="8">
        <v>10.8</v>
      </c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1"/>
    </row>
    <row r="511" spans="1:19" ht="12.75">
      <c r="A511" s="12"/>
      <c r="B511" s="12"/>
      <c r="C511" s="12"/>
      <c r="D511" s="12" t="s">
        <v>92</v>
      </c>
      <c r="E511" s="8">
        <v>6</v>
      </c>
      <c r="F511" s="8">
        <v>6</v>
      </c>
      <c r="G511" s="8">
        <v>8</v>
      </c>
      <c r="H511" s="8">
        <v>8</v>
      </c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1"/>
    </row>
    <row r="512" spans="1:19" ht="12.75">
      <c r="A512" s="12"/>
      <c r="B512" s="12"/>
      <c r="C512" s="12"/>
      <c r="D512" s="12" t="s">
        <v>61</v>
      </c>
      <c r="E512" s="8">
        <v>1.1</v>
      </c>
      <c r="F512" s="8">
        <v>1.1</v>
      </c>
      <c r="G512" s="8">
        <v>1.6</v>
      </c>
      <c r="H512" s="8">
        <v>1.6</v>
      </c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1"/>
    </row>
    <row r="513" spans="1:19" ht="12.75" customHeight="1">
      <c r="A513" s="11" t="s">
        <v>299</v>
      </c>
      <c r="B513" s="8">
        <v>150</v>
      </c>
      <c r="C513" s="8">
        <v>200</v>
      </c>
      <c r="D513" s="8" t="s">
        <v>451</v>
      </c>
      <c r="E513" s="8">
        <v>15</v>
      </c>
      <c r="F513" s="8">
        <v>15</v>
      </c>
      <c r="G513" s="8">
        <v>20</v>
      </c>
      <c r="H513" s="8">
        <v>20</v>
      </c>
      <c r="I513" s="85">
        <v>0.37</v>
      </c>
      <c r="J513" s="85">
        <v>0</v>
      </c>
      <c r="K513" s="85">
        <v>20.2</v>
      </c>
      <c r="L513" s="85">
        <v>82</v>
      </c>
      <c r="M513" s="85">
        <v>0.37</v>
      </c>
      <c r="N513" s="85">
        <v>0.5</v>
      </c>
      <c r="O513" s="85">
        <v>0</v>
      </c>
      <c r="P513" s="85">
        <v>27</v>
      </c>
      <c r="Q513" s="85">
        <v>110</v>
      </c>
      <c r="R513" s="85">
        <v>0.5</v>
      </c>
      <c r="S513" s="31">
        <v>527</v>
      </c>
    </row>
    <row r="514" spans="1:19" ht="12.75" customHeight="1">
      <c r="A514" s="12"/>
      <c r="B514" s="12"/>
      <c r="C514" s="12"/>
      <c r="D514" s="8" t="s">
        <v>13</v>
      </c>
      <c r="E514" s="8">
        <v>8</v>
      </c>
      <c r="F514" s="8">
        <v>8</v>
      </c>
      <c r="G514" s="8">
        <v>10</v>
      </c>
      <c r="H514" s="8">
        <v>10</v>
      </c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31"/>
    </row>
    <row r="515" spans="1:19" ht="12.75" customHeight="1">
      <c r="A515" s="12"/>
      <c r="B515" s="12"/>
      <c r="C515" s="12"/>
      <c r="D515" s="12" t="s">
        <v>53</v>
      </c>
      <c r="E515" s="8">
        <v>143</v>
      </c>
      <c r="F515" s="8">
        <v>143</v>
      </c>
      <c r="G515" s="8">
        <v>190</v>
      </c>
      <c r="H515" s="8">
        <v>190</v>
      </c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2"/>
    </row>
    <row r="516" spans="1:19" ht="12.75" customHeight="1">
      <c r="A516" s="8" t="s">
        <v>21</v>
      </c>
      <c r="B516" s="16" t="s">
        <v>152</v>
      </c>
      <c r="C516" s="16" t="s">
        <v>84</v>
      </c>
      <c r="D516" s="8" t="s">
        <v>131</v>
      </c>
      <c r="E516" s="8">
        <v>20</v>
      </c>
      <c r="F516" s="8">
        <v>20</v>
      </c>
      <c r="G516" s="8">
        <v>30</v>
      </c>
      <c r="H516" s="8">
        <v>30</v>
      </c>
      <c r="I516" s="84">
        <v>1.52</v>
      </c>
      <c r="J516" s="84">
        <v>0.16</v>
      </c>
      <c r="K516" s="84">
        <v>9.84</v>
      </c>
      <c r="L516" s="84">
        <v>47</v>
      </c>
      <c r="M516" s="84">
        <v>0</v>
      </c>
      <c r="N516" s="84">
        <v>2.28</v>
      </c>
      <c r="O516" s="84">
        <v>0.24</v>
      </c>
      <c r="P516" s="84">
        <v>14.76</v>
      </c>
      <c r="Q516" s="84">
        <v>70</v>
      </c>
      <c r="R516" s="84">
        <v>0</v>
      </c>
      <c r="S516" s="31">
        <v>114</v>
      </c>
    </row>
    <row r="517" spans="1:19" ht="12.75">
      <c r="A517" s="8" t="s">
        <v>49</v>
      </c>
      <c r="B517" s="12"/>
      <c r="C517" s="12"/>
      <c r="D517" s="8" t="s">
        <v>22</v>
      </c>
      <c r="E517" s="8">
        <v>20</v>
      </c>
      <c r="F517" s="8">
        <v>20</v>
      </c>
      <c r="G517" s="8">
        <v>25</v>
      </c>
      <c r="H517" s="8">
        <v>25</v>
      </c>
      <c r="I517" s="84">
        <v>1.32</v>
      </c>
      <c r="J517" s="84">
        <v>0.24</v>
      </c>
      <c r="K517" s="84">
        <v>6.68</v>
      </c>
      <c r="L517" s="84">
        <v>34</v>
      </c>
      <c r="M517" s="84">
        <v>0</v>
      </c>
      <c r="N517" s="84">
        <v>1.65</v>
      </c>
      <c r="O517" s="84">
        <v>0.3</v>
      </c>
      <c r="P517" s="84">
        <v>8.35</v>
      </c>
      <c r="Q517" s="84">
        <v>43</v>
      </c>
      <c r="R517" s="84">
        <v>0</v>
      </c>
      <c r="S517" s="31">
        <v>115</v>
      </c>
    </row>
    <row r="518" spans="1:19" ht="12.75">
      <c r="A518" s="150" t="s">
        <v>23</v>
      </c>
      <c r="B518" s="151"/>
      <c r="C518" s="151"/>
      <c r="D518" s="151"/>
      <c r="E518" s="151"/>
      <c r="F518" s="151"/>
      <c r="G518" s="151"/>
      <c r="H518" s="151"/>
      <c r="I518" s="99">
        <f>SUM(I485:I517)</f>
        <v>21.34</v>
      </c>
      <c r="J518" s="99">
        <f aca="true" t="shared" si="32" ref="J518:R518">SUM(J485:J517)</f>
        <v>31.749999999999996</v>
      </c>
      <c r="K518" s="99">
        <f t="shared" si="32"/>
        <v>80.12</v>
      </c>
      <c r="L518" s="99">
        <f t="shared" si="32"/>
        <v>546</v>
      </c>
      <c r="M518" s="99">
        <f t="shared" si="32"/>
        <v>38.57</v>
      </c>
      <c r="N518" s="99">
        <f t="shared" si="32"/>
        <v>29.13</v>
      </c>
      <c r="O518" s="99">
        <f t="shared" si="32"/>
        <v>39.56999999999999</v>
      </c>
      <c r="P518" s="99">
        <f t="shared" si="32"/>
        <v>105.17</v>
      </c>
      <c r="Q518" s="99">
        <f t="shared" si="32"/>
        <v>729</v>
      </c>
      <c r="R518" s="99">
        <f t="shared" si="32"/>
        <v>48.7</v>
      </c>
      <c r="S518" s="31"/>
    </row>
    <row r="519" spans="1:19" ht="12.75">
      <c r="A519" s="150" t="s">
        <v>24</v>
      </c>
      <c r="B519" s="151"/>
      <c r="C519" s="151"/>
      <c r="D519" s="160"/>
      <c r="E519" s="8"/>
      <c r="F519" s="8"/>
      <c r="G519" s="8"/>
      <c r="H519" s="8"/>
      <c r="I519" s="8"/>
      <c r="J519" s="12"/>
      <c r="K519" s="12"/>
      <c r="L519" s="12"/>
      <c r="M519" s="12"/>
      <c r="N519" s="12"/>
      <c r="O519" s="12"/>
      <c r="P519" s="12"/>
      <c r="Q519" s="12"/>
      <c r="R519" s="12"/>
      <c r="S519" s="31"/>
    </row>
    <row r="520" spans="1:19" ht="12.75">
      <c r="A520" s="110" t="s">
        <v>133</v>
      </c>
      <c r="B520" s="8">
        <v>180</v>
      </c>
      <c r="C520" s="8">
        <v>200</v>
      </c>
      <c r="D520" s="110" t="s">
        <v>133</v>
      </c>
      <c r="E520" s="8">
        <v>185</v>
      </c>
      <c r="F520" s="8">
        <v>180</v>
      </c>
      <c r="G520" s="8">
        <v>202</v>
      </c>
      <c r="H520" s="8">
        <v>200</v>
      </c>
      <c r="I520" s="105">
        <v>5.2</v>
      </c>
      <c r="J520" s="105">
        <v>4.5</v>
      </c>
      <c r="K520" s="105">
        <v>7.2</v>
      </c>
      <c r="L520" s="105">
        <v>90</v>
      </c>
      <c r="M520" s="105">
        <v>1.2</v>
      </c>
      <c r="N520" s="105">
        <v>5.8</v>
      </c>
      <c r="O520" s="105">
        <v>5</v>
      </c>
      <c r="P520" s="105">
        <v>8</v>
      </c>
      <c r="Q520" s="105">
        <v>100</v>
      </c>
      <c r="R520" s="105">
        <v>1.4</v>
      </c>
      <c r="S520" s="12">
        <v>535</v>
      </c>
    </row>
    <row r="521" spans="1:19" ht="12.75">
      <c r="A521" s="12" t="s">
        <v>144</v>
      </c>
      <c r="B521" s="8">
        <v>17.5</v>
      </c>
      <c r="C521" s="8">
        <v>30</v>
      </c>
      <c r="D521" s="8" t="s">
        <v>64</v>
      </c>
      <c r="E521" s="16">
        <v>17.5</v>
      </c>
      <c r="F521" s="16">
        <v>17.5</v>
      </c>
      <c r="G521" s="16">
        <v>30</v>
      </c>
      <c r="H521" s="16">
        <v>30</v>
      </c>
      <c r="I521" s="96">
        <v>1.1</v>
      </c>
      <c r="J521" s="96">
        <v>1.6</v>
      </c>
      <c r="K521" s="96">
        <v>12.8</v>
      </c>
      <c r="L521" s="125">
        <v>72</v>
      </c>
      <c r="M521" s="96">
        <v>0</v>
      </c>
      <c r="N521" s="126">
        <v>2.2</v>
      </c>
      <c r="O521" s="126">
        <v>2.9</v>
      </c>
      <c r="P521" s="126">
        <v>22.2</v>
      </c>
      <c r="Q521" s="125">
        <v>125</v>
      </c>
      <c r="R521" s="127">
        <v>0</v>
      </c>
      <c r="S521" s="31">
        <v>609</v>
      </c>
    </row>
    <row r="522" spans="1:19" ht="12.75">
      <c r="A522" s="12" t="s">
        <v>28</v>
      </c>
      <c r="B522" s="16">
        <v>100</v>
      </c>
      <c r="C522" s="16">
        <v>100</v>
      </c>
      <c r="D522" s="8" t="s">
        <v>29</v>
      </c>
      <c r="E522" s="8">
        <v>100</v>
      </c>
      <c r="F522" s="8">
        <v>100</v>
      </c>
      <c r="G522" s="8">
        <v>100</v>
      </c>
      <c r="H522" s="8">
        <v>100</v>
      </c>
      <c r="I522" s="96">
        <v>0.4</v>
      </c>
      <c r="J522" s="96">
        <v>0.4</v>
      </c>
      <c r="K522" s="96">
        <v>9.8</v>
      </c>
      <c r="L522" s="96">
        <v>47</v>
      </c>
      <c r="M522" s="105">
        <v>10</v>
      </c>
      <c r="N522" s="96">
        <v>0.4</v>
      </c>
      <c r="O522" s="96">
        <v>0.4</v>
      </c>
      <c r="P522" s="96">
        <v>9.8</v>
      </c>
      <c r="Q522" s="96">
        <v>47</v>
      </c>
      <c r="R522" s="105">
        <v>10</v>
      </c>
      <c r="S522" s="31">
        <v>118</v>
      </c>
    </row>
    <row r="523" spans="1:19" ht="12.75">
      <c r="A523" s="155" t="s">
        <v>30</v>
      </c>
      <c r="B523" s="155"/>
      <c r="C523" s="155"/>
      <c r="D523" s="155"/>
      <c r="E523" s="155"/>
      <c r="F523" s="155"/>
      <c r="G523" s="155"/>
      <c r="H523" s="155"/>
      <c r="I523" s="44">
        <f>SUM(I520:I522)</f>
        <v>6.700000000000001</v>
      </c>
      <c r="J523" s="44">
        <f aca="true" t="shared" si="33" ref="J523:R523">SUM(J520:J522)</f>
        <v>6.5</v>
      </c>
      <c r="K523" s="44">
        <f t="shared" si="33"/>
        <v>29.8</v>
      </c>
      <c r="L523" s="44">
        <f t="shared" si="33"/>
        <v>209</v>
      </c>
      <c r="M523" s="44">
        <f t="shared" si="33"/>
        <v>11.2</v>
      </c>
      <c r="N523" s="44">
        <f t="shared" si="33"/>
        <v>8.4</v>
      </c>
      <c r="O523" s="44">
        <f t="shared" si="33"/>
        <v>8.3</v>
      </c>
      <c r="P523" s="44">
        <f t="shared" si="33"/>
        <v>40</v>
      </c>
      <c r="Q523" s="44">
        <f t="shared" si="33"/>
        <v>272</v>
      </c>
      <c r="R523" s="44">
        <f t="shared" si="33"/>
        <v>11.4</v>
      </c>
      <c r="S523" s="31"/>
    </row>
    <row r="524" spans="1:19" ht="12.75">
      <c r="A524" s="155" t="s">
        <v>31</v>
      </c>
      <c r="B524" s="156"/>
      <c r="C524" s="156"/>
      <c r="D524" s="156"/>
      <c r="E524" s="8"/>
      <c r="F524" s="8"/>
      <c r="G524" s="8"/>
      <c r="H524" s="8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31"/>
    </row>
    <row r="525" spans="1:19" ht="12.75">
      <c r="A525" s="8" t="s">
        <v>481</v>
      </c>
      <c r="B525" s="8">
        <v>70</v>
      </c>
      <c r="C525" s="8">
        <v>80</v>
      </c>
      <c r="D525" s="8" t="s">
        <v>66</v>
      </c>
      <c r="E525" s="8">
        <v>73.5</v>
      </c>
      <c r="F525" s="8">
        <v>70</v>
      </c>
      <c r="G525" s="8">
        <v>84</v>
      </c>
      <c r="H525" s="8">
        <v>80</v>
      </c>
      <c r="I525" s="85">
        <v>0.28</v>
      </c>
      <c r="J525" s="85">
        <v>0.07</v>
      </c>
      <c r="K525" s="85">
        <v>1.7</v>
      </c>
      <c r="L525" s="85">
        <v>9</v>
      </c>
      <c r="M525" s="85">
        <v>7</v>
      </c>
      <c r="N525" s="85">
        <v>0.32</v>
      </c>
      <c r="O525" s="85">
        <v>0.08</v>
      </c>
      <c r="P525" s="85">
        <v>1.7</v>
      </c>
      <c r="Q525" s="85">
        <v>10.2</v>
      </c>
      <c r="R525" s="85">
        <v>8</v>
      </c>
      <c r="S525" s="8">
        <v>112</v>
      </c>
    </row>
    <row r="526" spans="1:19" ht="12.75">
      <c r="A526" s="12" t="s">
        <v>228</v>
      </c>
      <c r="B526" s="8">
        <v>180</v>
      </c>
      <c r="C526" s="8">
        <v>230</v>
      </c>
      <c r="D526" s="8" t="s">
        <v>32</v>
      </c>
      <c r="E526" s="8">
        <v>90</v>
      </c>
      <c r="F526" s="8">
        <v>82</v>
      </c>
      <c r="G526" s="8">
        <v>90</v>
      </c>
      <c r="H526" s="8">
        <v>82</v>
      </c>
      <c r="I526" s="85">
        <v>13.7</v>
      </c>
      <c r="J526" s="85">
        <v>6.6</v>
      </c>
      <c r="K526" s="85">
        <v>17.8</v>
      </c>
      <c r="L526" s="85">
        <v>176</v>
      </c>
      <c r="M526" s="85">
        <v>7.3</v>
      </c>
      <c r="N526" s="85">
        <v>17.6</v>
      </c>
      <c r="O526" s="85">
        <v>8.4</v>
      </c>
      <c r="P526" s="85">
        <v>21.7</v>
      </c>
      <c r="Q526" s="85">
        <v>225</v>
      </c>
      <c r="R526" s="85">
        <v>8.8</v>
      </c>
      <c r="S526" s="31">
        <v>346</v>
      </c>
    </row>
    <row r="527" spans="1:19" ht="12.75">
      <c r="A527" s="12" t="s">
        <v>229</v>
      </c>
      <c r="B527" s="8"/>
      <c r="C527" s="8"/>
      <c r="D527" s="8" t="s">
        <v>232</v>
      </c>
      <c r="E527" s="8"/>
      <c r="F527" s="8">
        <v>65</v>
      </c>
      <c r="G527" s="8"/>
      <c r="H527" s="8">
        <v>65</v>
      </c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31"/>
    </row>
    <row r="528" spans="1:19" ht="12.75">
      <c r="A528" s="12"/>
      <c r="B528" s="8"/>
      <c r="C528" s="8"/>
      <c r="D528" s="8" t="s">
        <v>321</v>
      </c>
      <c r="E528" s="8">
        <v>120.8</v>
      </c>
      <c r="F528" s="8">
        <v>95</v>
      </c>
      <c r="G528" s="8">
        <v>154.3</v>
      </c>
      <c r="H528" s="8">
        <v>116</v>
      </c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31"/>
    </row>
    <row r="529" spans="1:19" ht="12.75">
      <c r="A529" s="12"/>
      <c r="B529" s="8"/>
      <c r="C529" s="8"/>
      <c r="D529" s="8" t="s">
        <v>322</v>
      </c>
      <c r="E529" s="8">
        <v>139.2</v>
      </c>
      <c r="F529" s="8">
        <v>95</v>
      </c>
      <c r="G529" s="8">
        <v>167.1</v>
      </c>
      <c r="H529" s="8">
        <v>116</v>
      </c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31"/>
    </row>
    <row r="530" spans="1:19" ht="12.75">
      <c r="A530" s="12"/>
      <c r="B530" s="8"/>
      <c r="C530" s="8"/>
      <c r="D530" s="8" t="s">
        <v>323</v>
      </c>
      <c r="E530" s="8">
        <v>149.7</v>
      </c>
      <c r="F530" s="8">
        <v>95</v>
      </c>
      <c r="G530" s="8">
        <v>179.7</v>
      </c>
      <c r="H530" s="8">
        <v>116</v>
      </c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31"/>
    </row>
    <row r="531" spans="1:19" ht="12.75">
      <c r="A531" s="12"/>
      <c r="B531" s="8"/>
      <c r="C531" s="8"/>
      <c r="D531" s="8" t="s">
        <v>324</v>
      </c>
      <c r="E531" s="8">
        <v>162</v>
      </c>
      <c r="F531" s="8">
        <v>95</v>
      </c>
      <c r="G531" s="8">
        <v>195.7</v>
      </c>
      <c r="H531" s="8">
        <v>116</v>
      </c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31"/>
    </row>
    <row r="532" spans="1:19" ht="12.75">
      <c r="A532" s="12"/>
      <c r="B532" s="8"/>
      <c r="C532" s="8"/>
      <c r="D532" s="8" t="s">
        <v>195</v>
      </c>
      <c r="E532" s="8">
        <v>3.5</v>
      </c>
      <c r="F532" s="8">
        <v>3.5</v>
      </c>
      <c r="G532" s="8">
        <v>4</v>
      </c>
      <c r="H532" s="8">
        <v>4</v>
      </c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31"/>
    </row>
    <row r="533" spans="1:19" ht="12.75">
      <c r="A533" s="12"/>
      <c r="B533" s="8"/>
      <c r="C533" s="8"/>
      <c r="D533" s="8" t="s">
        <v>210</v>
      </c>
      <c r="E533" s="8">
        <v>2.3</v>
      </c>
      <c r="F533" s="8">
        <v>2.3</v>
      </c>
      <c r="G533" s="8">
        <v>3</v>
      </c>
      <c r="H533" s="8">
        <v>3</v>
      </c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31"/>
    </row>
    <row r="534" spans="1:19" ht="12.75">
      <c r="A534" s="12"/>
      <c r="B534" s="8"/>
      <c r="C534" s="8"/>
      <c r="D534" s="10" t="s">
        <v>231</v>
      </c>
      <c r="E534" s="8"/>
      <c r="F534" s="10">
        <v>50</v>
      </c>
      <c r="G534" s="10"/>
      <c r="H534" s="10">
        <v>80</v>
      </c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31">
        <v>460</v>
      </c>
    </row>
    <row r="535" spans="1:19" ht="12.75">
      <c r="A535" s="12"/>
      <c r="B535" s="8"/>
      <c r="C535" s="8"/>
      <c r="D535" s="8" t="s">
        <v>230</v>
      </c>
      <c r="E535" s="8"/>
      <c r="F535" s="8">
        <v>55</v>
      </c>
      <c r="G535" s="8"/>
      <c r="H535" s="8">
        <v>85</v>
      </c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31"/>
    </row>
    <row r="536" spans="1:19" ht="12.75">
      <c r="A536" s="12"/>
      <c r="B536" s="8"/>
      <c r="C536" s="8"/>
      <c r="D536" s="8" t="s">
        <v>195</v>
      </c>
      <c r="E536" s="8">
        <v>2.5</v>
      </c>
      <c r="F536" s="8">
        <v>2.5</v>
      </c>
      <c r="G536" s="8">
        <v>3.5</v>
      </c>
      <c r="H536" s="8">
        <v>3.5</v>
      </c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31"/>
    </row>
    <row r="537" spans="1:19" ht="12.75">
      <c r="A537" s="12"/>
      <c r="B537" s="8"/>
      <c r="C537" s="8"/>
      <c r="D537" s="8" t="s">
        <v>61</v>
      </c>
      <c r="E537" s="8">
        <v>2.5</v>
      </c>
      <c r="F537" s="8">
        <v>2.5</v>
      </c>
      <c r="G537" s="8">
        <v>3.5</v>
      </c>
      <c r="H537" s="8">
        <v>3.5</v>
      </c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31"/>
    </row>
    <row r="538" spans="1:19" ht="12.75" customHeight="1">
      <c r="A538" s="8" t="s">
        <v>206</v>
      </c>
      <c r="B538" s="8" t="s">
        <v>143</v>
      </c>
      <c r="C538" s="8" t="s">
        <v>495</v>
      </c>
      <c r="D538" s="8" t="s">
        <v>184</v>
      </c>
      <c r="E538" s="16" t="s">
        <v>183</v>
      </c>
      <c r="F538" s="16" t="s">
        <v>183</v>
      </c>
      <c r="G538" s="16" t="s">
        <v>474</v>
      </c>
      <c r="H538" s="16" t="s">
        <v>474</v>
      </c>
      <c r="I538" s="84">
        <v>0.07</v>
      </c>
      <c r="J538" s="84">
        <v>0</v>
      </c>
      <c r="K538" s="84">
        <v>11.2</v>
      </c>
      <c r="L538" s="84">
        <v>45</v>
      </c>
      <c r="M538" s="84">
        <v>1.05</v>
      </c>
      <c r="N538" s="84">
        <v>0.09</v>
      </c>
      <c r="O538" s="84">
        <v>0</v>
      </c>
      <c r="P538" s="84">
        <v>13.6</v>
      </c>
      <c r="Q538" s="84">
        <v>54</v>
      </c>
      <c r="R538" s="84">
        <v>1.2</v>
      </c>
      <c r="S538" s="12">
        <v>505</v>
      </c>
    </row>
    <row r="539" spans="1:19" ht="12.75">
      <c r="A539" s="12"/>
      <c r="B539" s="8"/>
      <c r="C539" s="8"/>
      <c r="D539" s="8" t="s">
        <v>13</v>
      </c>
      <c r="E539" s="8">
        <v>9.5</v>
      </c>
      <c r="F539" s="8">
        <v>9.5</v>
      </c>
      <c r="G539" s="8">
        <v>10.5</v>
      </c>
      <c r="H539" s="8">
        <v>10.5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2"/>
    </row>
    <row r="540" spans="1:19" ht="12.75">
      <c r="A540" s="12"/>
      <c r="B540" s="8"/>
      <c r="C540" s="8"/>
      <c r="D540" s="8" t="s">
        <v>207</v>
      </c>
      <c r="E540" s="8">
        <v>8</v>
      </c>
      <c r="F540" s="8">
        <v>7</v>
      </c>
      <c r="G540" s="8">
        <v>8</v>
      </c>
      <c r="H540" s="8">
        <v>7</v>
      </c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31"/>
    </row>
    <row r="541" spans="1:19" ht="12.75">
      <c r="A541" s="8" t="s">
        <v>134</v>
      </c>
      <c r="B541" s="8" t="s">
        <v>152</v>
      </c>
      <c r="C541" s="8" t="s">
        <v>85</v>
      </c>
      <c r="D541" s="8" t="s">
        <v>44</v>
      </c>
      <c r="E541" s="8">
        <v>20</v>
      </c>
      <c r="F541" s="8">
        <v>20</v>
      </c>
      <c r="G541" s="8">
        <v>20</v>
      </c>
      <c r="H541" s="8">
        <v>20</v>
      </c>
      <c r="I541" s="84">
        <v>1.52</v>
      </c>
      <c r="J541" s="84">
        <v>0.16</v>
      </c>
      <c r="K541" s="84">
        <v>9.84</v>
      </c>
      <c r="L541" s="84">
        <v>47</v>
      </c>
      <c r="M541" s="84">
        <v>0</v>
      </c>
      <c r="N541" s="84">
        <v>1.52</v>
      </c>
      <c r="O541" s="84">
        <v>0.16</v>
      </c>
      <c r="P541" s="84">
        <v>9.84</v>
      </c>
      <c r="Q541" s="84">
        <v>47</v>
      </c>
      <c r="R541" s="84">
        <v>0</v>
      </c>
      <c r="S541" s="31">
        <v>114</v>
      </c>
    </row>
    <row r="542" spans="1:19" ht="12.75" customHeight="1">
      <c r="A542" s="12"/>
      <c r="B542" s="8"/>
      <c r="C542" s="8"/>
      <c r="D542" s="8" t="s">
        <v>22</v>
      </c>
      <c r="E542" s="8">
        <v>20</v>
      </c>
      <c r="F542" s="8">
        <v>20</v>
      </c>
      <c r="G542" s="8">
        <v>25</v>
      </c>
      <c r="H542" s="8">
        <v>25</v>
      </c>
      <c r="I542" s="84">
        <v>1.32</v>
      </c>
      <c r="J542" s="84">
        <v>0.24</v>
      </c>
      <c r="K542" s="84">
        <v>6.68</v>
      </c>
      <c r="L542" s="84">
        <v>34</v>
      </c>
      <c r="M542" s="84">
        <v>0</v>
      </c>
      <c r="N542" s="84">
        <v>1.65</v>
      </c>
      <c r="O542" s="84">
        <v>0.3</v>
      </c>
      <c r="P542" s="84">
        <v>8.35</v>
      </c>
      <c r="Q542" s="84">
        <v>43</v>
      </c>
      <c r="R542" s="84">
        <v>0</v>
      </c>
      <c r="S542" s="31">
        <v>115</v>
      </c>
    </row>
    <row r="543" spans="1:19" ht="12.75">
      <c r="A543" s="155" t="s">
        <v>45</v>
      </c>
      <c r="B543" s="155"/>
      <c r="C543" s="155"/>
      <c r="D543" s="155"/>
      <c r="E543" s="155"/>
      <c r="F543" s="155"/>
      <c r="G543" s="155"/>
      <c r="H543" s="155"/>
      <c r="I543" s="99">
        <f aca="true" t="shared" si="34" ref="I543:R543">SUM(I525:I542)</f>
        <v>16.889999999999997</v>
      </c>
      <c r="J543" s="99">
        <f t="shared" si="34"/>
        <v>7.07</v>
      </c>
      <c r="K543" s="99">
        <f t="shared" si="34"/>
        <v>47.22</v>
      </c>
      <c r="L543" s="99">
        <f t="shared" si="34"/>
        <v>311</v>
      </c>
      <c r="M543" s="99">
        <f t="shared" si="34"/>
        <v>15.350000000000001</v>
      </c>
      <c r="N543" s="99">
        <f t="shared" si="34"/>
        <v>21.18</v>
      </c>
      <c r="O543" s="99">
        <f t="shared" si="34"/>
        <v>8.940000000000001</v>
      </c>
      <c r="P543" s="99">
        <f t="shared" si="34"/>
        <v>55.190000000000005</v>
      </c>
      <c r="Q543" s="99">
        <f t="shared" si="34"/>
        <v>379.2</v>
      </c>
      <c r="R543" s="99">
        <f t="shared" si="34"/>
        <v>18</v>
      </c>
      <c r="S543" s="12"/>
    </row>
    <row r="544" spans="1:19" ht="15">
      <c r="A544" s="155" t="s">
        <v>36</v>
      </c>
      <c r="B544" s="155"/>
      <c r="C544" s="155"/>
      <c r="D544" s="155"/>
      <c r="E544" s="155"/>
      <c r="F544" s="155"/>
      <c r="G544" s="155"/>
      <c r="H544" s="155"/>
      <c r="I544" s="35">
        <f aca="true" t="shared" si="35" ref="I544:R544">I543+I523+I518+I483+I480</f>
        <v>53.55499999999999</v>
      </c>
      <c r="J544" s="35">
        <f t="shared" si="35"/>
        <v>56.54999999999999</v>
      </c>
      <c r="K544" s="35">
        <f t="shared" si="35"/>
        <v>209.27999999999997</v>
      </c>
      <c r="L544" s="35">
        <f t="shared" si="35"/>
        <v>1422</v>
      </c>
      <c r="M544" s="35">
        <f t="shared" si="35"/>
        <v>70.89</v>
      </c>
      <c r="N544" s="35">
        <f t="shared" si="35"/>
        <v>69.435</v>
      </c>
      <c r="O544" s="35">
        <f t="shared" si="35"/>
        <v>69.92</v>
      </c>
      <c r="P544" s="35">
        <f t="shared" si="35"/>
        <v>264</v>
      </c>
      <c r="Q544" s="35">
        <f t="shared" si="35"/>
        <v>1795.2</v>
      </c>
      <c r="R544" s="35">
        <f t="shared" si="35"/>
        <v>84.5</v>
      </c>
      <c r="S544" s="12"/>
    </row>
    <row r="545" spans="1:19" ht="12.75">
      <c r="A545" s="150" t="s">
        <v>549</v>
      </c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60"/>
      <c r="R545" s="12"/>
      <c r="S545" s="12"/>
    </row>
    <row r="546" spans="1:19" ht="12.75">
      <c r="A546" s="152" t="s">
        <v>189</v>
      </c>
      <c r="B546" s="153"/>
      <c r="C546" s="153"/>
      <c r="D546" s="154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1:19" ht="12.75">
      <c r="A547" s="11" t="s">
        <v>199</v>
      </c>
      <c r="B547" s="11">
        <v>150</v>
      </c>
      <c r="C547" s="11">
        <v>200</v>
      </c>
      <c r="D547" s="11" t="s">
        <v>196</v>
      </c>
      <c r="E547" s="16">
        <v>15</v>
      </c>
      <c r="F547" s="16">
        <v>15</v>
      </c>
      <c r="G547" s="16">
        <v>24</v>
      </c>
      <c r="H547" s="16">
        <v>24</v>
      </c>
      <c r="I547" s="84">
        <v>4.6</v>
      </c>
      <c r="J547" s="84">
        <v>6.1</v>
      </c>
      <c r="K547" s="84">
        <v>18.7</v>
      </c>
      <c r="L547" s="102">
        <v>148</v>
      </c>
      <c r="M547" s="84">
        <v>1</v>
      </c>
      <c r="N547" s="84">
        <v>7.16</v>
      </c>
      <c r="O547" s="84">
        <v>9.4</v>
      </c>
      <c r="P547" s="84">
        <v>28.8</v>
      </c>
      <c r="Q547" s="102">
        <v>228</v>
      </c>
      <c r="R547" s="84">
        <v>1.54</v>
      </c>
      <c r="S547" s="90">
        <v>272</v>
      </c>
    </row>
    <row r="548" spans="1:19" ht="12.75">
      <c r="A548" s="33" t="s">
        <v>198</v>
      </c>
      <c r="B548" s="11"/>
      <c r="C548" s="11"/>
      <c r="D548" s="11" t="s">
        <v>11</v>
      </c>
      <c r="E548" s="16">
        <v>105</v>
      </c>
      <c r="F548" s="16">
        <v>105</v>
      </c>
      <c r="G548" s="16">
        <v>125</v>
      </c>
      <c r="H548" s="16">
        <v>125</v>
      </c>
      <c r="I548" s="98"/>
      <c r="J548" s="98"/>
      <c r="K548" s="98"/>
      <c r="L548" s="98"/>
      <c r="M548" s="98"/>
      <c r="N548" s="95"/>
      <c r="O548" s="95"/>
      <c r="P548" s="95"/>
      <c r="Q548" s="95"/>
      <c r="R548" s="95"/>
      <c r="S548" s="103"/>
    </row>
    <row r="549" spans="1:19" ht="12.75">
      <c r="A549" s="33"/>
      <c r="B549" s="11"/>
      <c r="C549" s="11"/>
      <c r="D549" s="11" t="s">
        <v>53</v>
      </c>
      <c r="E549" s="16">
        <v>35</v>
      </c>
      <c r="F549" s="16">
        <v>35</v>
      </c>
      <c r="G549" s="16">
        <v>60</v>
      </c>
      <c r="H549" s="16">
        <v>60</v>
      </c>
      <c r="I549" s="98"/>
      <c r="J549" s="98"/>
      <c r="K549" s="98"/>
      <c r="L549" s="98"/>
      <c r="M549" s="98"/>
      <c r="N549" s="95"/>
      <c r="O549" s="95"/>
      <c r="P549" s="95"/>
      <c r="Q549" s="95"/>
      <c r="R549" s="95"/>
      <c r="S549" s="103"/>
    </row>
    <row r="550" spans="1:19" ht="12.75">
      <c r="A550" s="33"/>
      <c r="B550" s="11"/>
      <c r="C550" s="11"/>
      <c r="D550" s="11" t="s">
        <v>13</v>
      </c>
      <c r="E550" s="16">
        <v>3.5</v>
      </c>
      <c r="F550" s="16">
        <v>3.5</v>
      </c>
      <c r="G550" s="16">
        <v>5</v>
      </c>
      <c r="H550" s="16">
        <v>5</v>
      </c>
      <c r="I550" s="98"/>
      <c r="J550" s="98"/>
      <c r="K550" s="98"/>
      <c r="L550" s="98"/>
      <c r="M550" s="98"/>
      <c r="N550" s="95"/>
      <c r="O550" s="95"/>
      <c r="P550" s="95"/>
      <c r="Q550" s="95"/>
      <c r="R550" s="95"/>
      <c r="S550" s="103"/>
    </row>
    <row r="551" spans="1:19" ht="12.75">
      <c r="A551" s="33"/>
      <c r="B551" s="11"/>
      <c r="C551" s="11"/>
      <c r="D551" s="11" t="s">
        <v>40</v>
      </c>
      <c r="E551" s="16">
        <v>3.5</v>
      </c>
      <c r="F551" s="16">
        <v>3.5</v>
      </c>
      <c r="G551" s="16">
        <v>4.5</v>
      </c>
      <c r="H551" s="16">
        <v>4.5</v>
      </c>
      <c r="I551" s="98"/>
      <c r="J551" s="98"/>
      <c r="K551" s="98"/>
      <c r="L551" s="98"/>
      <c r="M551" s="98"/>
      <c r="N551" s="95"/>
      <c r="O551" s="95"/>
      <c r="P551" s="95"/>
      <c r="Q551" s="95"/>
      <c r="R551" s="95"/>
      <c r="S551" s="103"/>
    </row>
    <row r="552" spans="1:19" ht="12.75">
      <c r="A552" s="33" t="s">
        <v>167</v>
      </c>
      <c r="B552" s="11">
        <v>150</v>
      </c>
      <c r="C552" s="11">
        <v>200</v>
      </c>
      <c r="D552" s="11" t="s">
        <v>197</v>
      </c>
      <c r="E552" s="16">
        <v>1.6</v>
      </c>
      <c r="F552" s="16">
        <v>1.6</v>
      </c>
      <c r="G552" s="16">
        <v>2</v>
      </c>
      <c r="H552" s="16">
        <v>2</v>
      </c>
      <c r="I552" s="84">
        <v>2.15</v>
      </c>
      <c r="J552" s="84">
        <v>1.46</v>
      </c>
      <c r="K552" s="84">
        <v>15.5</v>
      </c>
      <c r="L552" s="84">
        <v>84</v>
      </c>
      <c r="M552" s="84">
        <v>0.28</v>
      </c>
      <c r="N552" s="84">
        <v>2.86</v>
      </c>
      <c r="O552" s="84">
        <v>1.9</v>
      </c>
      <c r="P552" s="84">
        <v>20.1</v>
      </c>
      <c r="Q552" s="84">
        <v>112</v>
      </c>
      <c r="R552" s="84">
        <v>0.37</v>
      </c>
      <c r="S552" s="103">
        <v>396</v>
      </c>
    </row>
    <row r="553" spans="1:19" ht="12.75">
      <c r="A553" s="33" t="s">
        <v>465</v>
      </c>
      <c r="B553" s="11"/>
      <c r="C553" s="11"/>
      <c r="D553" s="33" t="s">
        <v>466</v>
      </c>
      <c r="E553" s="16">
        <v>28</v>
      </c>
      <c r="F553" s="16">
        <v>28</v>
      </c>
      <c r="G553" s="16">
        <v>37</v>
      </c>
      <c r="H553" s="16">
        <v>37</v>
      </c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103"/>
    </row>
    <row r="554" spans="1:19" ht="12.75">
      <c r="A554" s="33"/>
      <c r="B554" s="11"/>
      <c r="C554" s="11"/>
      <c r="D554" s="101" t="s">
        <v>469</v>
      </c>
      <c r="E554" s="97"/>
      <c r="F554" s="97">
        <v>70</v>
      </c>
      <c r="G554" s="97"/>
      <c r="H554" s="97">
        <v>92.5</v>
      </c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103"/>
    </row>
    <row r="555" spans="1:19" ht="12.75">
      <c r="A555" s="33"/>
      <c r="B555" s="11"/>
      <c r="C555" s="11"/>
      <c r="D555" s="33" t="s">
        <v>53</v>
      </c>
      <c r="E555" s="16">
        <v>150</v>
      </c>
      <c r="F555" s="16">
        <v>150</v>
      </c>
      <c r="G555" s="16">
        <v>200</v>
      </c>
      <c r="H555" s="16">
        <v>200</v>
      </c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103"/>
    </row>
    <row r="556" spans="1:19" ht="12.75">
      <c r="A556" s="8" t="s">
        <v>295</v>
      </c>
      <c r="B556" s="34" t="s">
        <v>243</v>
      </c>
      <c r="C556" s="34" t="s">
        <v>147</v>
      </c>
      <c r="D556" s="8" t="s">
        <v>296</v>
      </c>
      <c r="E556" s="16">
        <v>15</v>
      </c>
      <c r="F556" s="16">
        <v>15</v>
      </c>
      <c r="G556" s="16">
        <v>25</v>
      </c>
      <c r="H556" s="16">
        <v>25</v>
      </c>
      <c r="I556" s="85">
        <v>1.13</v>
      </c>
      <c r="J556" s="85">
        <v>0.43</v>
      </c>
      <c r="K556" s="85">
        <v>7.7</v>
      </c>
      <c r="L556" s="85">
        <v>39</v>
      </c>
      <c r="M556" s="85">
        <v>0</v>
      </c>
      <c r="N556" s="85">
        <v>1.9</v>
      </c>
      <c r="O556" s="85">
        <v>0.71</v>
      </c>
      <c r="P556" s="85">
        <v>12.8</v>
      </c>
      <c r="Q556" s="85">
        <v>65</v>
      </c>
      <c r="R556" s="84">
        <v>0</v>
      </c>
      <c r="S556" s="90">
        <v>117</v>
      </c>
    </row>
    <row r="557" spans="1:19" ht="12.75">
      <c r="A557" s="8" t="s">
        <v>101</v>
      </c>
      <c r="B557" s="37"/>
      <c r="C557" s="37"/>
      <c r="D557" s="8" t="s">
        <v>40</v>
      </c>
      <c r="E557" s="16">
        <v>5</v>
      </c>
      <c r="F557" s="16">
        <v>5</v>
      </c>
      <c r="G557" s="16">
        <v>5</v>
      </c>
      <c r="H557" s="16">
        <v>5</v>
      </c>
      <c r="I557" s="84">
        <v>0.025</v>
      </c>
      <c r="J557" s="84">
        <v>4.1</v>
      </c>
      <c r="K557" s="84">
        <v>0.04</v>
      </c>
      <c r="L557" s="84">
        <v>37</v>
      </c>
      <c r="M557" s="84">
        <v>0</v>
      </c>
      <c r="N557" s="84">
        <v>0.025</v>
      </c>
      <c r="O557" s="84">
        <v>4.1</v>
      </c>
      <c r="P557" s="84">
        <v>0.04</v>
      </c>
      <c r="Q557" s="84">
        <v>37</v>
      </c>
      <c r="R557" s="84">
        <v>0</v>
      </c>
      <c r="S557" s="90">
        <v>111</v>
      </c>
    </row>
    <row r="558" spans="1:19" ht="12.75">
      <c r="A558" s="150" t="s">
        <v>14</v>
      </c>
      <c r="B558" s="151"/>
      <c r="C558" s="151"/>
      <c r="D558" s="151"/>
      <c r="E558" s="151"/>
      <c r="F558" s="151"/>
      <c r="G558" s="151"/>
      <c r="H558" s="160"/>
      <c r="I558" s="104">
        <f aca="true" t="shared" si="36" ref="I558:R558">SUM(I547:I557)</f>
        <v>7.905</v>
      </c>
      <c r="J558" s="104">
        <f t="shared" si="36"/>
        <v>12.09</v>
      </c>
      <c r="K558" s="104">
        <f t="shared" si="36"/>
        <v>41.940000000000005</v>
      </c>
      <c r="L558" s="104">
        <f t="shared" si="36"/>
        <v>308</v>
      </c>
      <c r="M558" s="104">
        <f t="shared" si="36"/>
        <v>1.28</v>
      </c>
      <c r="N558" s="104">
        <f t="shared" si="36"/>
        <v>11.945</v>
      </c>
      <c r="O558" s="104">
        <f t="shared" si="36"/>
        <v>16.11</v>
      </c>
      <c r="P558" s="104">
        <f t="shared" si="36"/>
        <v>61.74</v>
      </c>
      <c r="Q558" s="104">
        <f t="shared" si="36"/>
        <v>442</v>
      </c>
      <c r="R558" s="104">
        <f t="shared" si="36"/>
        <v>1.9100000000000001</v>
      </c>
      <c r="S558" s="90"/>
    </row>
    <row r="559" spans="1:19" ht="12.75">
      <c r="A559" s="155" t="s">
        <v>56</v>
      </c>
      <c r="B559" s="155"/>
      <c r="C559" s="155"/>
      <c r="D559" s="155"/>
      <c r="E559" s="93"/>
      <c r="F559" s="93"/>
      <c r="G559" s="93"/>
      <c r="H559" s="93"/>
      <c r="I559" s="93"/>
      <c r="J559" s="94"/>
      <c r="K559" s="94"/>
      <c r="L559" s="94"/>
      <c r="M559" s="94"/>
      <c r="N559" s="94"/>
      <c r="O559" s="94"/>
      <c r="P559" s="94"/>
      <c r="Q559" s="94"/>
      <c r="R559" s="95"/>
      <c r="S559" s="90"/>
    </row>
    <row r="560" spans="1:19" ht="12.75">
      <c r="A560" s="11"/>
      <c r="B560" s="64"/>
      <c r="C560" s="64"/>
      <c r="D560" s="8"/>
      <c r="E560" s="8"/>
      <c r="F560" s="8"/>
      <c r="G560" s="8"/>
      <c r="H560" s="8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0"/>
    </row>
    <row r="561" spans="1:19" ht="12.75">
      <c r="A561" s="11" t="s">
        <v>28</v>
      </c>
      <c r="B561" s="64">
        <v>70</v>
      </c>
      <c r="C561" s="64">
        <v>70</v>
      </c>
      <c r="D561" s="8" t="s">
        <v>28</v>
      </c>
      <c r="E561" s="8">
        <v>103</v>
      </c>
      <c r="F561" s="8">
        <v>70</v>
      </c>
      <c r="G561" s="8">
        <v>103</v>
      </c>
      <c r="H561" s="8">
        <v>70</v>
      </c>
      <c r="I561" s="100">
        <v>0.28</v>
      </c>
      <c r="J561" s="100">
        <v>0.28</v>
      </c>
      <c r="K561" s="100">
        <v>6.88</v>
      </c>
      <c r="L561" s="100">
        <v>32</v>
      </c>
      <c r="M561" s="100">
        <v>7</v>
      </c>
      <c r="N561" s="100">
        <v>0.28</v>
      </c>
      <c r="O561" s="100">
        <v>0.28</v>
      </c>
      <c r="P561" s="100">
        <v>6.88</v>
      </c>
      <c r="Q561" s="100">
        <v>32</v>
      </c>
      <c r="R561" s="100">
        <v>7</v>
      </c>
      <c r="S561" s="90">
        <v>118</v>
      </c>
    </row>
    <row r="562" spans="1:19" ht="12.75">
      <c r="A562" s="150" t="s">
        <v>57</v>
      </c>
      <c r="B562" s="151"/>
      <c r="C562" s="151"/>
      <c r="D562" s="151"/>
      <c r="E562" s="151"/>
      <c r="F562" s="151"/>
      <c r="G562" s="151"/>
      <c r="H562" s="160"/>
      <c r="I562" s="44">
        <f>I561+I560</f>
        <v>0.28</v>
      </c>
      <c r="J562" s="44">
        <f aca="true" t="shared" si="37" ref="J562:R562">J561+J560</f>
        <v>0.28</v>
      </c>
      <c r="K562" s="44">
        <f t="shared" si="37"/>
        <v>6.88</v>
      </c>
      <c r="L562" s="44">
        <f t="shared" si="37"/>
        <v>32</v>
      </c>
      <c r="M562" s="44">
        <f t="shared" si="37"/>
        <v>7</v>
      </c>
      <c r="N562" s="44">
        <f t="shared" si="37"/>
        <v>0.28</v>
      </c>
      <c r="O562" s="44">
        <f t="shared" si="37"/>
        <v>0.28</v>
      </c>
      <c r="P562" s="44">
        <f t="shared" si="37"/>
        <v>6.88</v>
      </c>
      <c r="Q562" s="44">
        <f t="shared" si="37"/>
        <v>32</v>
      </c>
      <c r="R562" s="44">
        <f t="shared" si="37"/>
        <v>7</v>
      </c>
      <c r="S562" s="103"/>
    </row>
    <row r="563" spans="1:19" ht="12.75">
      <c r="A563" s="155" t="s">
        <v>15</v>
      </c>
      <c r="B563" s="155"/>
      <c r="C563" s="155"/>
      <c r="D563" s="155"/>
      <c r="E563" s="8"/>
      <c r="F563" s="8"/>
      <c r="G563" s="8"/>
      <c r="H563" s="8"/>
      <c r="I563" s="8"/>
      <c r="J563" s="94"/>
      <c r="K563" s="94"/>
      <c r="L563" s="94"/>
      <c r="M563" s="94"/>
      <c r="N563" s="94"/>
      <c r="O563" s="94"/>
      <c r="P563" s="94"/>
      <c r="Q563" s="94"/>
      <c r="R563" s="95"/>
      <c r="S563" s="103"/>
    </row>
    <row r="564" spans="1:19" ht="12.75">
      <c r="A564" s="12" t="s">
        <v>67</v>
      </c>
      <c r="B564" s="8">
        <v>50</v>
      </c>
      <c r="C564" s="8">
        <v>60</v>
      </c>
      <c r="D564" s="12" t="s">
        <v>16</v>
      </c>
      <c r="E564" s="8">
        <v>35</v>
      </c>
      <c r="F564" s="8">
        <v>28</v>
      </c>
      <c r="G564" s="8">
        <v>42</v>
      </c>
      <c r="H564" s="8">
        <v>33.6</v>
      </c>
      <c r="I564" s="85">
        <v>0.95</v>
      </c>
      <c r="J564" s="85">
        <v>5.05</v>
      </c>
      <c r="K564" s="85">
        <v>2.95</v>
      </c>
      <c r="L564" s="85">
        <v>61</v>
      </c>
      <c r="M564" s="85">
        <v>2.3</v>
      </c>
      <c r="N564" s="85">
        <v>1.14</v>
      </c>
      <c r="O564" s="85">
        <v>6</v>
      </c>
      <c r="P564" s="85">
        <v>3.54</v>
      </c>
      <c r="Q564" s="85">
        <v>73</v>
      </c>
      <c r="R564" s="85">
        <v>2.7</v>
      </c>
      <c r="S564" s="31">
        <v>27</v>
      </c>
    </row>
    <row r="565" spans="1:19" ht="12.75">
      <c r="A565" s="12" t="s">
        <v>100</v>
      </c>
      <c r="B565" s="8"/>
      <c r="C565" s="8"/>
      <c r="D565" s="12" t="s">
        <v>155</v>
      </c>
      <c r="E565" s="8">
        <v>31</v>
      </c>
      <c r="F565" s="8">
        <v>20</v>
      </c>
      <c r="G565" s="8">
        <v>31</v>
      </c>
      <c r="H565" s="8">
        <v>24</v>
      </c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31"/>
    </row>
    <row r="566" spans="1:19" ht="12.75">
      <c r="A566" s="12"/>
      <c r="B566" s="12"/>
      <c r="C566" s="12"/>
      <c r="D566" s="12" t="s">
        <v>60</v>
      </c>
      <c r="E566" s="8">
        <v>4.5</v>
      </c>
      <c r="F566" s="8">
        <v>4.5</v>
      </c>
      <c r="G566" s="8">
        <v>5.5</v>
      </c>
      <c r="H566" s="8">
        <v>5.5</v>
      </c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31"/>
    </row>
    <row r="567" spans="1:19" ht="12.75">
      <c r="A567" s="11" t="s">
        <v>440</v>
      </c>
      <c r="B567" s="11" t="s">
        <v>420</v>
      </c>
      <c r="C567" s="16" t="s">
        <v>412</v>
      </c>
      <c r="D567" s="8" t="s">
        <v>413</v>
      </c>
      <c r="E567" s="8">
        <v>33.5</v>
      </c>
      <c r="F567" s="8">
        <v>25</v>
      </c>
      <c r="G567" s="8">
        <v>40</v>
      </c>
      <c r="H567" s="8">
        <v>30</v>
      </c>
      <c r="I567" s="85">
        <v>1.09</v>
      </c>
      <c r="J567" s="85">
        <v>3</v>
      </c>
      <c r="K567" s="85">
        <v>6.39</v>
      </c>
      <c r="L567" s="85">
        <v>57</v>
      </c>
      <c r="M567" s="85">
        <v>6.8</v>
      </c>
      <c r="N567" s="85">
        <v>1.44</v>
      </c>
      <c r="O567" s="85">
        <v>4</v>
      </c>
      <c r="P567" s="85">
        <v>8.48</v>
      </c>
      <c r="Q567" s="85">
        <v>76</v>
      </c>
      <c r="R567" s="85">
        <v>8.24</v>
      </c>
      <c r="S567" s="31">
        <v>133</v>
      </c>
    </row>
    <row r="568" spans="1:19" ht="12.75">
      <c r="A568" s="12" t="s">
        <v>525</v>
      </c>
      <c r="B568" s="34" t="s">
        <v>529</v>
      </c>
      <c r="C568" s="34" t="s">
        <v>527</v>
      </c>
      <c r="D568" s="8" t="s">
        <v>17</v>
      </c>
      <c r="E568" s="8">
        <v>30</v>
      </c>
      <c r="F568" s="8">
        <v>24</v>
      </c>
      <c r="G568" s="8">
        <v>40</v>
      </c>
      <c r="H568" s="8">
        <v>32</v>
      </c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31">
        <v>409</v>
      </c>
    </row>
    <row r="569" spans="1:19" ht="12.75">
      <c r="A569" s="12" t="s">
        <v>411</v>
      </c>
      <c r="B569" s="16"/>
      <c r="C569" s="16"/>
      <c r="D569" s="8" t="s">
        <v>39</v>
      </c>
      <c r="E569" s="8">
        <v>15</v>
      </c>
      <c r="F569" s="8">
        <v>12</v>
      </c>
      <c r="G569" s="8">
        <v>20.3</v>
      </c>
      <c r="H569" s="8">
        <v>16</v>
      </c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31"/>
    </row>
    <row r="570" spans="1:19" ht="12.75">
      <c r="A570" s="11"/>
      <c r="B570" s="64"/>
      <c r="C570" s="64"/>
      <c r="D570" s="8" t="s">
        <v>321</v>
      </c>
      <c r="E570" s="8">
        <v>16</v>
      </c>
      <c r="F570" s="8">
        <v>12</v>
      </c>
      <c r="G570" s="8">
        <v>21.4</v>
      </c>
      <c r="H570" s="8">
        <v>16</v>
      </c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31"/>
    </row>
    <row r="571" spans="1:19" ht="12.75">
      <c r="A571" s="11"/>
      <c r="B571" s="64"/>
      <c r="C571" s="64"/>
      <c r="D571" s="8" t="s">
        <v>322</v>
      </c>
      <c r="E571" s="8">
        <v>17.2</v>
      </c>
      <c r="F571" s="8">
        <v>12</v>
      </c>
      <c r="G571" s="8">
        <v>22.9</v>
      </c>
      <c r="H571" s="8">
        <v>16</v>
      </c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31"/>
    </row>
    <row r="572" spans="1:19" ht="12.75">
      <c r="A572" s="11"/>
      <c r="B572" s="64"/>
      <c r="C572" s="64"/>
      <c r="D572" s="8" t="s">
        <v>323</v>
      </c>
      <c r="E572" s="8">
        <v>18.5</v>
      </c>
      <c r="F572" s="8">
        <v>12</v>
      </c>
      <c r="G572" s="8">
        <v>24.6</v>
      </c>
      <c r="H572" s="8">
        <v>16</v>
      </c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31"/>
    </row>
    <row r="573" spans="1:19" ht="12.75">
      <c r="A573" s="11"/>
      <c r="B573" s="64"/>
      <c r="C573" s="64"/>
      <c r="D573" s="8" t="s">
        <v>324</v>
      </c>
      <c r="E573" s="8">
        <v>20</v>
      </c>
      <c r="F573" s="8">
        <v>12</v>
      </c>
      <c r="G573" s="8">
        <v>26.7</v>
      </c>
      <c r="H573" s="8">
        <v>16</v>
      </c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31"/>
    </row>
    <row r="574" spans="1:19" ht="12.75">
      <c r="A574" s="11"/>
      <c r="B574" s="64"/>
      <c r="C574" s="64"/>
      <c r="D574" s="8" t="s">
        <v>16</v>
      </c>
      <c r="E574" s="8">
        <v>9.5</v>
      </c>
      <c r="F574" s="8">
        <v>7.5</v>
      </c>
      <c r="G574" s="8">
        <v>12.6</v>
      </c>
      <c r="H574" s="8">
        <v>10</v>
      </c>
      <c r="I574" s="106"/>
      <c r="J574" s="106"/>
      <c r="K574" s="106"/>
      <c r="L574" s="106"/>
      <c r="M574" s="106"/>
      <c r="N574" s="106" t="s">
        <v>377</v>
      </c>
      <c r="O574" s="106"/>
      <c r="P574" s="106"/>
      <c r="Q574" s="106"/>
      <c r="R574" s="106"/>
      <c r="S574" s="31"/>
    </row>
    <row r="575" spans="1:19" ht="12.75">
      <c r="A575" s="12"/>
      <c r="B575" s="64"/>
      <c r="C575" s="64"/>
      <c r="D575" s="8" t="s">
        <v>18</v>
      </c>
      <c r="E575" s="8">
        <v>11</v>
      </c>
      <c r="F575" s="8">
        <v>9</v>
      </c>
      <c r="G575" s="8">
        <v>9.9</v>
      </c>
      <c r="H575" s="8">
        <v>8</v>
      </c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31"/>
    </row>
    <row r="576" spans="1:19" ht="12.75">
      <c r="A576" s="12"/>
      <c r="B576" s="64"/>
      <c r="C576" s="64"/>
      <c r="D576" s="8" t="s">
        <v>92</v>
      </c>
      <c r="E576" s="8">
        <v>2</v>
      </c>
      <c r="F576" s="8">
        <v>2</v>
      </c>
      <c r="G576" s="8">
        <v>2.4</v>
      </c>
      <c r="H576" s="8">
        <v>2.4</v>
      </c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31"/>
    </row>
    <row r="577" spans="1:19" ht="12.75">
      <c r="A577" s="12"/>
      <c r="B577" s="64"/>
      <c r="C577" s="64"/>
      <c r="D577" s="8" t="s">
        <v>43</v>
      </c>
      <c r="E577" s="8">
        <v>3</v>
      </c>
      <c r="F577" s="8">
        <v>3</v>
      </c>
      <c r="G577" s="8">
        <v>3.2</v>
      </c>
      <c r="H577" s="8">
        <v>3.2</v>
      </c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31"/>
    </row>
    <row r="578" spans="1:19" ht="12.75">
      <c r="A578" s="12"/>
      <c r="B578" s="64"/>
      <c r="C578" s="64"/>
      <c r="D578" s="8" t="s">
        <v>19</v>
      </c>
      <c r="E578" s="8">
        <v>8</v>
      </c>
      <c r="F578" s="8">
        <v>8</v>
      </c>
      <c r="G578" s="8">
        <v>10</v>
      </c>
      <c r="H578" s="8">
        <v>10</v>
      </c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31"/>
    </row>
    <row r="579" spans="1:19" ht="12.75">
      <c r="A579" s="12" t="s">
        <v>384</v>
      </c>
      <c r="B579" s="64" t="s">
        <v>566</v>
      </c>
      <c r="C579" s="64" t="s">
        <v>567</v>
      </c>
      <c r="D579" s="8" t="s">
        <v>273</v>
      </c>
      <c r="E579" s="8">
        <v>90.4</v>
      </c>
      <c r="F579" s="8">
        <v>75.2</v>
      </c>
      <c r="G579" s="8">
        <v>113</v>
      </c>
      <c r="H579" s="8">
        <v>94</v>
      </c>
      <c r="I579" s="85">
        <v>18.59</v>
      </c>
      <c r="J579" s="85">
        <v>7.4</v>
      </c>
      <c r="K579" s="85">
        <v>20.51</v>
      </c>
      <c r="L579" s="85">
        <v>223</v>
      </c>
      <c r="M579" s="85">
        <v>8.71</v>
      </c>
      <c r="N579" s="85">
        <v>20.2</v>
      </c>
      <c r="O579" s="85">
        <v>8.2</v>
      </c>
      <c r="P579" s="85">
        <v>22.2</v>
      </c>
      <c r="Q579" s="85">
        <v>250</v>
      </c>
      <c r="R579" s="85">
        <v>9.4</v>
      </c>
      <c r="S579" s="31">
        <v>294</v>
      </c>
    </row>
    <row r="580" spans="1:19" ht="12.75">
      <c r="A580" s="12" t="s">
        <v>386</v>
      </c>
      <c r="B580" s="12"/>
      <c r="C580" s="12"/>
      <c r="D580" s="12" t="s">
        <v>95</v>
      </c>
      <c r="E580" s="8">
        <v>19</v>
      </c>
      <c r="F580" s="8" t="s">
        <v>514</v>
      </c>
      <c r="G580" s="8">
        <v>26</v>
      </c>
      <c r="H580" s="8" t="s">
        <v>515</v>
      </c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2"/>
    </row>
    <row r="581" spans="1:19" ht="12.75">
      <c r="A581" s="12"/>
      <c r="B581" s="12"/>
      <c r="C581" s="12"/>
      <c r="D581" s="12" t="s">
        <v>186</v>
      </c>
      <c r="E581" s="8">
        <v>25</v>
      </c>
      <c r="F581" s="8">
        <v>22</v>
      </c>
      <c r="G581" s="8">
        <v>29</v>
      </c>
      <c r="H581" s="8">
        <v>26</v>
      </c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2"/>
    </row>
    <row r="582" spans="1:19" ht="12.75">
      <c r="A582" s="12"/>
      <c r="B582" s="12"/>
      <c r="C582" s="12"/>
      <c r="D582" s="12" t="s">
        <v>16</v>
      </c>
      <c r="E582" s="8">
        <v>20</v>
      </c>
      <c r="F582" s="8">
        <v>16</v>
      </c>
      <c r="G582" s="8">
        <v>25</v>
      </c>
      <c r="H582" s="8">
        <v>19</v>
      </c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2"/>
    </row>
    <row r="583" spans="1:19" ht="12.75">
      <c r="A583" s="12"/>
      <c r="B583" s="12"/>
      <c r="C583" s="12"/>
      <c r="D583" s="12" t="s">
        <v>40</v>
      </c>
      <c r="E583" s="8">
        <v>4.5</v>
      </c>
      <c r="F583" s="8">
        <v>4.5</v>
      </c>
      <c r="G583" s="8">
        <v>5</v>
      </c>
      <c r="H583" s="8">
        <v>5</v>
      </c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2"/>
    </row>
    <row r="584" spans="1:19" ht="12.75">
      <c r="A584" s="12"/>
      <c r="B584" s="12"/>
      <c r="C584" s="12"/>
      <c r="D584" s="12" t="s">
        <v>10</v>
      </c>
      <c r="E584" s="8">
        <v>11</v>
      </c>
      <c r="F584" s="8">
        <v>8.9</v>
      </c>
      <c r="G584" s="8">
        <v>13.2</v>
      </c>
      <c r="H584" s="8">
        <v>9.1</v>
      </c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2"/>
    </row>
    <row r="585" spans="1:19" ht="12.75">
      <c r="A585" s="12"/>
      <c r="B585" s="12"/>
      <c r="C585" s="12"/>
      <c r="D585" s="12" t="s">
        <v>388</v>
      </c>
      <c r="E585" s="8">
        <v>2.8</v>
      </c>
      <c r="F585" s="8">
        <v>2.5</v>
      </c>
      <c r="G585" s="8">
        <v>3.3</v>
      </c>
      <c r="H585" s="8">
        <v>3</v>
      </c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2"/>
    </row>
    <row r="586" spans="1:19" ht="12.75">
      <c r="A586" s="12"/>
      <c r="B586" s="12"/>
      <c r="C586" s="12"/>
      <c r="D586" s="12" t="s">
        <v>313</v>
      </c>
      <c r="E586" s="8"/>
      <c r="F586" s="8">
        <v>152</v>
      </c>
      <c r="G586" s="8"/>
      <c r="H586" s="8">
        <v>175</v>
      </c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2"/>
    </row>
    <row r="587" spans="1:19" ht="12.75">
      <c r="A587" s="12"/>
      <c r="B587" s="12"/>
      <c r="C587" s="12"/>
      <c r="D587" s="12" t="s">
        <v>389</v>
      </c>
      <c r="E587" s="8"/>
      <c r="F587" s="8">
        <v>130</v>
      </c>
      <c r="G587" s="8"/>
      <c r="H587" s="8">
        <v>150</v>
      </c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2">
        <v>451</v>
      </c>
    </row>
    <row r="588" spans="1:19" ht="12.75">
      <c r="A588" s="12"/>
      <c r="B588" s="12"/>
      <c r="C588" s="12"/>
      <c r="D588" s="44" t="s">
        <v>390</v>
      </c>
      <c r="E588" s="8"/>
      <c r="F588" s="10">
        <v>30</v>
      </c>
      <c r="G588" s="10"/>
      <c r="H588" s="10">
        <v>30</v>
      </c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2"/>
    </row>
    <row r="589" spans="1:19" ht="12.75">
      <c r="A589" s="12"/>
      <c r="B589" s="12"/>
      <c r="C589" s="12"/>
      <c r="D589" s="12" t="s">
        <v>19</v>
      </c>
      <c r="E589" s="8">
        <v>7.5</v>
      </c>
      <c r="F589" s="8">
        <v>7.5</v>
      </c>
      <c r="G589" s="8">
        <v>7.5</v>
      </c>
      <c r="H589" s="8">
        <v>7.5</v>
      </c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2"/>
    </row>
    <row r="590" spans="1:19" ht="12.75">
      <c r="A590" s="12"/>
      <c r="B590" s="12"/>
      <c r="C590" s="12"/>
      <c r="D590" s="12" t="s">
        <v>61</v>
      </c>
      <c r="E590" s="8">
        <v>0.8</v>
      </c>
      <c r="F590" s="8">
        <v>0.8</v>
      </c>
      <c r="G590" s="8">
        <v>0.8</v>
      </c>
      <c r="H590" s="8">
        <v>0.8</v>
      </c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2"/>
    </row>
    <row r="591" spans="1:19" ht="12.75">
      <c r="A591" s="12"/>
      <c r="B591" s="12"/>
      <c r="C591" s="12"/>
      <c r="D591" s="12" t="s">
        <v>53</v>
      </c>
      <c r="E591" s="8">
        <v>17</v>
      </c>
      <c r="F591" s="8">
        <v>17</v>
      </c>
      <c r="G591" s="8">
        <v>17</v>
      </c>
      <c r="H591" s="8">
        <v>17</v>
      </c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2"/>
    </row>
    <row r="592" spans="1:19" ht="12.75">
      <c r="A592" s="12"/>
      <c r="B592" s="12"/>
      <c r="C592" s="12"/>
      <c r="D592" s="12" t="s">
        <v>40</v>
      </c>
      <c r="E592" s="8">
        <v>0.8</v>
      </c>
      <c r="F592" s="8">
        <v>0.8</v>
      </c>
      <c r="G592" s="8">
        <v>0.8</v>
      </c>
      <c r="H592" s="8">
        <v>0.8</v>
      </c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2"/>
    </row>
    <row r="593" spans="1:19" ht="12.75">
      <c r="A593" s="11" t="s">
        <v>204</v>
      </c>
      <c r="B593" s="8">
        <v>150</v>
      </c>
      <c r="C593" s="8">
        <v>200</v>
      </c>
      <c r="D593" s="8" t="s">
        <v>91</v>
      </c>
      <c r="E593" s="8">
        <v>18</v>
      </c>
      <c r="F593" s="8">
        <v>18</v>
      </c>
      <c r="G593" s="8">
        <v>20</v>
      </c>
      <c r="H593" s="8">
        <v>20</v>
      </c>
      <c r="I593" s="85">
        <v>0.37</v>
      </c>
      <c r="J593" s="85">
        <v>0</v>
      </c>
      <c r="K593" s="85">
        <v>20.2</v>
      </c>
      <c r="L593" s="85">
        <v>82</v>
      </c>
      <c r="M593" s="85">
        <v>0.37</v>
      </c>
      <c r="N593" s="85">
        <v>0.5</v>
      </c>
      <c r="O593" s="85">
        <v>0</v>
      </c>
      <c r="P593" s="85">
        <v>27</v>
      </c>
      <c r="Q593" s="85">
        <v>110</v>
      </c>
      <c r="R593" s="85">
        <v>0.5</v>
      </c>
      <c r="S593" s="31">
        <v>527</v>
      </c>
    </row>
    <row r="594" spans="1:19" ht="12.75">
      <c r="A594" s="12" t="s">
        <v>205</v>
      </c>
      <c r="B594" s="12"/>
      <c r="C594" s="12"/>
      <c r="D594" s="8" t="s">
        <v>13</v>
      </c>
      <c r="E594" s="8">
        <v>9</v>
      </c>
      <c r="F594" s="8">
        <v>9</v>
      </c>
      <c r="G594" s="8">
        <v>10</v>
      </c>
      <c r="H594" s="8">
        <v>10</v>
      </c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31"/>
    </row>
    <row r="595" spans="1:19" ht="12.75">
      <c r="A595" s="12"/>
      <c r="B595" s="12"/>
      <c r="C595" s="12"/>
      <c r="D595" s="12" t="s">
        <v>53</v>
      </c>
      <c r="E595" s="8">
        <v>143</v>
      </c>
      <c r="F595" s="8">
        <v>143</v>
      </c>
      <c r="G595" s="8">
        <v>190</v>
      </c>
      <c r="H595" s="8">
        <v>190</v>
      </c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2"/>
    </row>
    <row r="596" spans="1:19" ht="12.75">
      <c r="A596" s="8" t="s">
        <v>21</v>
      </c>
      <c r="B596" s="16" t="s">
        <v>152</v>
      </c>
      <c r="C596" s="16" t="s">
        <v>84</v>
      </c>
      <c r="D596" s="8" t="s">
        <v>44</v>
      </c>
      <c r="E596" s="16">
        <v>20</v>
      </c>
      <c r="F596" s="16">
        <v>20</v>
      </c>
      <c r="G596" s="16">
        <v>30</v>
      </c>
      <c r="H596" s="16">
        <v>30</v>
      </c>
      <c r="I596" s="84">
        <v>1.52</v>
      </c>
      <c r="J596" s="84">
        <v>0.16</v>
      </c>
      <c r="K596" s="84">
        <v>9.84</v>
      </c>
      <c r="L596" s="84">
        <v>47</v>
      </c>
      <c r="M596" s="84">
        <v>0</v>
      </c>
      <c r="N596" s="84">
        <v>2.28</v>
      </c>
      <c r="O596" s="84">
        <v>0.24</v>
      </c>
      <c r="P596" s="84">
        <v>14.76</v>
      </c>
      <c r="Q596" s="84">
        <v>70</v>
      </c>
      <c r="R596" s="84">
        <v>0</v>
      </c>
      <c r="S596" s="31">
        <v>114</v>
      </c>
    </row>
    <row r="597" spans="1:19" ht="12.75">
      <c r="A597" s="8" t="s">
        <v>49</v>
      </c>
      <c r="B597" s="12"/>
      <c r="C597" s="12"/>
      <c r="D597" s="8" t="s">
        <v>22</v>
      </c>
      <c r="E597" s="16">
        <v>20</v>
      </c>
      <c r="F597" s="16">
        <v>20</v>
      </c>
      <c r="G597" s="16">
        <v>25</v>
      </c>
      <c r="H597" s="16">
        <v>25</v>
      </c>
      <c r="I597" s="84">
        <v>1.32</v>
      </c>
      <c r="J597" s="84">
        <v>0.24</v>
      </c>
      <c r="K597" s="84">
        <v>6.68</v>
      </c>
      <c r="L597" s="84">
        <v>34</v>
      </c>
      <c r="M597" s="84">
        <v>0</v>
      </c>
      <c r="N597" s="84">
        <v>1.65</v>
      </c>
      <c r="O597" s="84">
        <v>0.3</v>
      </c>
      <c r="P597" s="84">
        <v>8.35</v>
      </c>
      <c r="Q597" s="84">
        <v>43</v>
      </c>
      <c r="R597" s="84">
        <v>0</v>
      </c>
      <c r="S597" s="31">
        <v>115</v>
      </c>
    </row>
    <row r="598" spans="1:19" ht="12.75">
      <c r="A598" s="150" t="s">
        <v>23</v>
      </c>
      <c r="B598" s="151"/>
      <c r="C598" s="151"/>
      <c r="D598" s="151"/>
      <c r="E598" s="151"/>
      <c r="F598" s="151"/>
      <c r="G598" s="151"/>
      <c r="H598" s="151"/>
      <c r="I598" s="44">
        <f aca="true" t="shared" si="38" ref="I598:R598">SUM(I564:I597)</f>
        <v>23.84</v>
      </c>
      <c r="J598" s="44">
        <f t="shared" si="38"/>
        <v>15.850000000000001</v>
      </c>
      <c r="K598" s="44">
        <f t="shared" si="38"/>
        <v>66.57</v>
      </c>
      <c r="L598" s="44">
        <f t="shared" si="38"/>
        <v>504</v>
      </c>
      <c r="M598" s="44">
        <f t="shared" si="38"/>
        <v>18.180000000000003</v>
      </c>
      <c r="N598" s="44">
        <f t="shared" si="38"/>
        <v>27.21</v>
      </c>
      <c r="O598" s="44">
        <f t="shared" si="38"/>
        <v>18.74</v>
      </c>
      <c r="P598" s="44">
        <f t="shared" si="38"/>
        <v>84.33</v>
      </c>
      <c r="Q598" s="44">
        <f t="shared" si="38"/>
        <v>622</v>
      </c>
      <c r="R598" s="44">
        <f t="shared" si="38"/>
        <v>20.840000000000003</v>
      </c>
      <c r="S598" s="31"/>
    </row>
    <row r="599" spans="1:19" ht="12.75">
      <c r="A599" s="150" t="s">
        <v>24</v>
      </c>
      <c r="B599" s="151"/>
      <c r="C599" s="151"/>
      <c r="D599" s="160"/>
      <c r="E599" s="8"/>
      <c r="F599" s="8"/>
      <c r="G599" s="8"/>
      <c r="H599" s="8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31"/>
    </row>
    <row r="600" spans="1:19" ht="12.75">
      <c r="A600" s="8" t="s">
        <v>51</v>
      </c>
      <c r="B600" s="8">
        <v>180</v>
      </c>
      <c r="C600" s="8">
        <v>200</v>
      </c>
      <c r="D600" s="8" t="s">
        <v>11</v>
      </c>
      <c r="E600" s="16">
        <v>190</v>
      </c>
      <c r="F600" s="16">
        <v>180</v>
      </c>
      <c r="G600" s="16">
        <v>205</v>
      </c>
      <c r="H600" s="16">
        <v>200</v>
      </c>
      <c r="I600" s="84">
        <v>5.2</v>
      </c>
      <c r="J600" s="84">
        <v>3.4</v>
      </c>
      <c r="K600" s="84">
        <v>8.6</v>
      </c>
      <c r="L600" s="84">
        <v>95</v>
      </c>
      <c r="M600" s="84">
        <v>2.3</v>
      </c>
      <c r="N600" s="84">
        <v>5.8</v>
      </c>
      <c r="O600" s="84">
        <v>5</v>
      </c>
      <c r="P600" s="84">
        <v>9.6</v>
      </c>
      <c r="Q600" s="84">
        <v>106</v>
      </c>
      <c r="R600" s="85">
        <v>2.6</v>
      </c>
      <c r="S600" s="12">
        <v>534</v>
      </c>
    </row>
    <row r="601" spans="1:19" ht="12.75">
      <c r="A601" s="8" t="s">
        <v>284</v>
      </c>
      <c r="B601" s="8">
        <v>50</v>
      </c>
      <c r="C601" s="8">
        <v>60</v>
      </c>
      <c r="D601" s="8" t="s">
        <v>286</v>
      </c>
      <c r="E601" s="16"/>
      <c r="F601" s="16">
        <v>36</v>
      </c>
      <c r="G601" s="16"/>
      <c r="H601" s="16">
        <v>43</v>
      </c>
      <c r="I601" s="84">
        <v>2.9</v>
      </c>
      <c r="J601" s="84">
        <v>3.1</v>
      </c>
      <c r="K601" s="84">
        <v>17.5</v>
      </c>
      <c r="L601" s="84">
        <v>109</v>
      </c>
      <c r="M601" s="84">
        <v>0</v>
      </c>
      <c r="N601" s="84">
        <v>3.5</v>
      </c>
      <c r="O601" s="84">
        <v>3.7</v>
      </c>
      <c r="P601" s="84">
        <v>21</v>
      </c>
      <c r="Q601" s="84">
        <v>131</v>
      </c>
      <c r="R601" s="84">
        <v>0</v>
      </c>
      <c r="S601" s="12">
        <v>562</v>
      </c>
    </row>
    <row r="602" spans="1:19" ht="12.75">
      <c r="A602" s="8" t="s">
        <v>285</v>
      </c>
      <c r="B602" s="8"/>
      <c r="C602" s="8"/>
      <c r="D602" s="8" t="s">
        <v>61</v>
      </c>
      <c r="E602" s="16">
        <v>29</v>
      </c>
      <c r="F602" s="16">
        <v>29</v>
      </c>
      <c r="G602" s="16">
        <v>33</v>
      </c>
      <c r="H602" s="16">
        <v>33</v>
      </c>
      <c r="I602" s="94"/>
      <c r="J602" s="84"/>
      <c r="K602" s="84"/>
      <c r="L602" s="84"/>
      <c r="M602" s="84"/>
      <c r="N602" s="84"/>
      <c r="O602" s="84"/>
      <c r="P602" s="84"/>
      <c r="Q602" s="84"/>
      <c r="R602" s="85"/>
      <c r="S602" s="12"/>
    </row>
    <row r="603" spans="1:19" ht="12.75">
      <c r="A603" s="8"/>
      <c r="B603" s="8"/>
      <c r="C603" s="8"/>
      <c r="D603" s="8" t="s">
        <v>13</v>
      </c>
      <c r="E603" s="16">
        <v>1.7</v>
      </c>
      <c r="F603" s="16">
        <v>1.7</v>
      </c>
      <c r="G603" s="16">
        <v>2</v>
      </c>
      <c r="H603" s="16">
        <v>2</v>
      </c>
      <c r="I603" s="94"/>
      <c r="J603" s="84"/>
      <c r="K603" s="84"/>
      <c r="L603" s="84"/>
      <c r="M603" s="84"/>
      <c r="N603" s="84"/>
      <c r="O603" s="84"/>
      <c r="P603" s="84"/>
      <c r="Q603" s="84"/>
      <c r="R603" s="85"/>
      <c r="S603" s="12"/>
    </row>
    <row r="604" spans="1:19" ht="12.75">
      <c r="A604" s="8"/>
      <c r="B604" s="8"/>
      <c r="C604" s="8"/>
      <c r="D604" s="8" t="s">
        <v>195</v>
      </c>
      <c r="E604" s="16">
        <v>2.5</v>
      </c>
      <c r="F604" s="16">
        <v>2.5</v>
      </c>
      <c r="G604" s="16">
        <v>3</v>
      </c>
      <c r="H604" s="16">
        <v>3</v>
      </c>
      <c r="I604" s="94"/>
      <c r="J604" s="84"/>
      <c r="K604" s="84"/>
      <c r="L604" s="84"/>
      <c r="M604" s="84"/>
      <c r="N604" s="84"/>
      <c r="O604" s="84"/>
      <c r="P604" s="84"/>
      <c r="Q604" s="84"/>
      <c r="R604" s="85"/>
      <c r="S604" s="12"/>
    </row>
    <row r="605" spans="1:19" ht="12.75">
      <c r="A605" s="8"/>
      <c r="B605" s="8"/>
      <c r="C605" s="8"/>
      <c r="D605" s="8" t="s">
        <v>318</v>
      </c>
      <c r="E605" s="16">
        <v>3.5</v>
      </c>
      <c r="F605" s="16">
        <v>3.1</v>
      </c>
      <c r="G605" s="16">
        <v>4.2</v>
      </c>
      <c r="H605" s="16">
        <v>3.4</v>
      </c>
      <c r="I605" s="94"/>
      <c r="J605" s="84"/>
      <c r="K605" s="84"/>
      <c r="L605" s="84"/>
      <c r="M605" s="84"/>
      <c r="N605" s="84"/>
      <c r="O605" s="84"/>
      <c r="P605" s="84"/>
      <c r="Q605" s="84"/>
      <c r="R605" s="85"/>
      <c r="S605" s="12"/>
    </row>
    <row r="606" spans="1:19" ht="12.75">
      <c r="A606" s="8"/>
      <c r="B606" s="8"/>
      <c r="C606" s="8"/>
      <c r="D606" s="8" t="s">
        <v>26</v>
      </c>
      <c r="E606" s="16">
        <v>0.8</v>
      </c>
      <c r="F606" s="16">
        <v>0.8</v>
      </c>
      <c r="G606" s="16">
        <v>0.8</v>
      </c>
      <c r="H606" s="16">
        <v>0.8</v>
      </c>
      <c r="I606" s="94"/>
      <c r="J606" s="84"/>
      <c r="K606" s="84"/>
      <c r="L606" s="84"/>
      <c r="M606" s="84"/>
      <c r="N606" s="84"/>
      <c r="O606" s="84"/>
      <c r="P606" s="84"/>
      <c r="Q606" s="84"/>
      <c r="R606" s="85"/>
      <c r="S606" s="12"/>
    </row>
    <row r="607" spans="1:19" ht="12.75">
      <c r="A607" s="8"/>
      <c r="B607" s="8"/>
      <c r="C607" s="8"/>
      <c r="D607" s="8" t="s">
        <v>11</v>
      </c>
      <c r="E607" s="16">
        <v>7</v>
      </c>
      <c r="F607" s="16">
        <v>7</v>
      </c>
      <c r="G607" s="16">
        <v>7.5</v>
      </c>
      <c r="H607" s="16">
        <v>7.5</v>
      </c>
      <c r="I607" s="94"/>
      <c r="J607" s="84"/>
      <c r="K607" s="84"/>
      <c r="L607" s="84"/>
      <c r="M607" s="84"/>
      <c r="N607" s="84"/>
      <c r="O607" s="84"/>
      <c r="P607" s="84"/>
      <c r="Q607" s="84"/>
      <c r="R607" s="85"/>
      <c r="S607" s="12"/>
    </row>
    <row r="608" spans="1:19" ht="12.75">
      <c r="A608" s="8"/>
      <c r="B608" s="8"/>
      <c r="C608" s="8"/>
      <c r="D608" s="8" t="s">
        <v>287</v>
      </c>
      <c r="E608" s="16">
        <v>1</v>
      </c>
      <c r="F608" s="16">
        <v>1</v>
      </c>
      <c r="G608" s="16">
        <v>1</v>
      </c>
      <c r="H608" s="16">
        <v>1</v>
      </c>
      <c r="I608" s="94"/>
      <c r="J608" s="84"/>
      <c r="K608" s="84"/>
      <c r="L608" s="84"/>
      <c r="M608" s="84"/>
      <c r="N608" s="84"/>
      <c r="O608" s="84"/>
      <c r="P608" s="84"/>
      <c r="Q608" s="84"/>
      <c r="R608" s="85"/>
      <c r="S608" s="12"/>
    </row>
    <row r="609" spans="1:19" ht="12.75">
      <c r="A609" s="8"/>
      <c r="B609" s="161" t="s">
        <v>289</v>
      </c>
      <c r="C609" s="162"/>
      <c r="D609" s="163"/>
      <c r="E609" s="16">
        <v>0.9</v>
      </c>
      <c r="F609" s="16">
        <v>0.9</v>
      </c>
      <c r="G609" s="16">
        <v>1.1</v>
      </c>
      <c r="H609" s="16">
        <v>1.1</v>
      </c>
      <c r="I609" s="94"/>
      <c r="J609" s="84"/>
      <c r="K609" s="84"/>
      <c r="L609" s="84"/>
      <c r="M609" s="84"/>
      <c r="N609" s="84"/>
      <c r="O609" s="84"/>
      <c r="P609" s="84"/>
      <c r="Q609" s="84"/>
      <c r="R609" s="85"/>
      <c r="S609" s="12"/>
    </row>
    <row r="610" spans="1:19" ht="12.75">
      <c r="A610" s="8"/>
      <c r="B610" s="161" t="s">
        <v>290</v>
      </c>
      <c r="C610" s="162"/>
      <c r="D610" s="163"/>
      <c r="E610" s="16">
        <v>1.5</v>
      </c>
      <c r="F610" s="16">
        <v>1.3</v>
      </c>
      <c r="G610" s="16">
        <v>1.5</v>
      </c>
      <c r="H610" s="16">
        <v>1.3</v>
      </c>
      <c r="I610" s="94"/>
      <c r="J610" s="84"/>
      <c r="K610" s="84"/>
      <c r="L610" s="84"/>
      <c r="M610" s="84"/>
      <c r="N610" s="84"/>
      <c r="O610" s="84"/>
      <c r="P610" s="84"/>
      <c r="Q610" s="84"/>
      <c r="R610" s="85"/>
      <c r="S610" s="12"/>
    </row>
    <row r="611" spans="1:19" ht="12.75">
      <c r="A611" s="8"/>
      <c r="B611" s="8"/>
      <c r="C611" s="8"/>
      <c r="D611" s="10" t="s">
        <v>288</v>
      </c>
      <c r="E611" s="16"/>
      <c r="F611" s="16">
        <v>30</v>
      </c>
      <c r="G611" s="16"/>
      <c r="H611" s="16">
        <v>30</v>
      </c>
      <c r="I611" s="94"/>
      <c r="J611" s="84"/>
      <c r="K611" s="84"/>
      <c r="L611" s="84"/>
      <c r="M611" s="84"/>
      <c r="N611" s="84"/>
      <c r="O611" s="84"/>
      <c r="P611" s="84"/>
      <c r="Q611" s="84"/>
      <c r="R611" s="85"/>
      <c r="S611" s="12"/>
    </row>
    <row r="612" spans="1:19" ht="12.75">
      <c r="A612" s="8"/>
      <c r="B612" s="8"/>
      <c r="C612" s="8"/>
      <c r="D612" s="8" t="s">
        <v>180</v>
      </c>
      <c r="E612" s="16">
        <v>35.6</v>
      </c>
      <c r="F612" s="16">
        <v>25</v>
      </c>
      <c r="G612" s="16">
        <v>35.6</v>
      </c>
      <c r="H612" s="16">
        <v>25</v>
      </c>
      <c r="I612" s="94"/>
      <c r="J612" s="84"/>
      <c r="K612" s="84"/>
      <c r="L612" s="84"/>
      <c r="M612" s="84"/>
      <c r="N612" s="84"/>
      <c r="O612" s="84"/>
      <c r="P612" s="84"/>
      <c r="Q612" s="84"/>
      <c r="R612" s="85"/>
      <c r="S612" s="12"/>
    </row>
    <row r="613" spans="1:19" ht="12.75">
      <c r="A613" s="8"/>
      <c r="B613" s="8"/>
      <c r="C613" s="8"/>
      <c r="D613" s="8" t="s">
        <v>13</v>
      </c>
      <c r="E613" s="16">
        <v>3</v>
      </c>
      <c r="F613" s="16">
        <v>3</v>
      </c>
      <c r="G613" s="16">
        <v>3</v>
      </c>
      <c r="H613" s="16">
        <v>3</v>
      </c>
      <c r="I613" s="94"/>
      <c r="J613" s="84"/>
      <c r="K613" s="84"/>
      <c r="L613" s="84"/>
      <c r="M613" s="84"/>
      <c r="N613" s="84"/>
      <c r="O613" s="84"/>
      <c r="P613" s="84"/>
      <c r="Q613" s="84"/>
      <c r="R613" s="85"/>
      <c r="S613" s="12"/>
    </row>
    <row r="614" spans="1:19" ht="12.75">
      <c r="A614" s="155" t="s">
        <v>30</v>
      </c>
      <c r="B614" s="155"/>
      <c r="C614" s="155"/>
      <c r="D614" s="155"/>
      <c r="E614" s="155"/>
      <c r="F614" s="155"/>
      <c r="G614" s="155"/>
      <c r="H614" s="155"/>
      <c r="I614" s="44">
        <f aca="true" t="shared" si="39" ref="I614:R614">SUM(I600:I613)</f>
        <v>8.1</v>
      </c>
      <c r="J614" s="44">
        <f t="shared" si="39"/>
        <v>6.5</v>
      </c>
      <c r="K614" s="44">
        <f t="shared" si="39"/>
        <v>26.1</v>
      </c>
      <c r="L614" s="44">
        <f t="shared" si="39"/>
        <v>204</v>
      </c>
      <c r="M614" s="44">
        <f t="shared" si="39"/>
        <v>2.3</v>
      </c>
      <c r="N614" s="44">
        <f t="shared" si="39"/>
        <v>9.3</v>
      </c>
      <c r="O614" s="44">
        <f t="shared" si="39"/>
        <v>8.7</v>
      </c>
      <c r="P614" s="44">
        <f t="shared" si="39"/>
        <v>30.6</v>
      </c>
      <c r="Q614" s="44">
        <f t="shared" si="39"/>
        <v>237</v>
      </c>
      <c r="R614" s="44">
        <f t="shared" si="39"/>
        <v>2.6</v>
      </c>
      <c r="S614" s="31"/>
    </row>
    <row r="615" spans="1:19" ht="12.75">
      <c r="A615" s="155" t="s">
        <v>31</v>
      </c>
      <c r="B615" s="156"/>
      <c r="C615" s="156"/>
      <c r="D615" s="156"/>
      <c r="E615" s="8"/>
      <c r="F615" s="8"/>
      <c r="G615" s="8"/>
      <c r="H615" s="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31"/>
    </row>
    <row r="616" spans="1:19" ht="12.75">
      <c r="A616" s="8" t="s">
        <v>482</v>
      </c>
      <c r="B616" s="11">
        <v>70</v>
      </c>
      <c r="C616" s="11">
        <v>80</v>
      </c>
      <c r="D616" s="8" t="s">
        <v>66</v>
      </c>
      <c r="E616" s="8">
        <v>73.5</v>
      </c>
      <c r="F616" s="8">
        <v>70</v>
      </c>
      <c r="G616" s="8">
        <v>84</v>
      </c>
      <c r="H616" s="8">
        <v>80</v>
      </c>
      <c r="I616" s="85">
        <v>0.28</v>
      </c>
      <c r="J616" s="85">
        <v>0.07</v>
      </c>
      <c r="K616" s="85">
        <v>1.7</v>
      </c>
      <c r="L616" s="85">
        <v>9</v>
      </c>
      <c r="M616" s="85">
        <v>7</v>
      </c>
      <c r="N616" s="85">
        <v>0.32</v>
      </c>
      <c r="O616" s="85">
        <v>0.08</v>
      </c>
      <c r="P616" s="85">
        <v>1.7</v>
      </c>
      <c r="Q616" s="85">
        <v>10.2</v>
      </c>
      <c r="R616" s="85">
        <v>8</v>
      </c>
      <c r="S616" s="8">
        <v>112</v>
      </c>
    </row>
    <row r="617" spans="1:19" ht="12.75">
      <c r="A617" s="33" t="s">
        <v>445</v>
      </c>
      <c r="B617" s="11">
        <v>60</v>
      </c>
      <c r="C617" s="11">
        <v>60</v>
      </c>
      <c r="D617" s="8" t="s">
        <v>20</v>
      </c>
      <c r="E617" s="8">
        <v>69.6</v>
      </c>
      <c r="F617" s="8">
        <v>51.6</v>
      </c>
      <c r="G617" s="8">
        <v>69.6</v>
      </c>
      <c r="H617" s="8">
        <v>51.6</v>
      </c>
      <c r="I617" s="85">
        <v>10.6</v>
      </c>
      <c r="J617" s="85">
        <v>10.5</v>
      </c>
      <c r="K617" s="85">
        <v>8.58</v>
      </c>
      <c r="L617" s="85">
        <v>171</v>
      </c>
      <c r="M617" s="85">
        <v>0</v>
      </c>
      <c r="N617" s="85">
        <v>10.6</v>
      </c>
      <c r="O617" s="85">
        <v>10.5</v>
      </c>
      <c r="P617" s="85">
        <v>8.58</v>
      </c>
      <c r="Q617" s="85">
        <v>171</v>
      </c>
      <c r="R617" s="85">
        <v>0</v>
      </c>
      <c r="S617" s="31">
        <v>386</v>
      </c>
    </row>
    <row r="618" spans="1:19" ht="12.75">
      <c r="A618" s="11"/>
      <c r="B618" s="64"/>
      <c r="C618" s="64"/>
      <c r="D618" s="8" t="s">
        <v>33</v>
      </c>
      <c r="E618" s="8">
        <v>11.5</v>
      </c>
      <c r="F618" s="8">
        <v>11.5</v>
      </c>
      <c r="G618" s="8">
        <v>11.5</v>
      </c>
      <c r="H618" s="8">
        <v>11.5</v>
      </c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1"/>
    </row>
    <row r="619" spans="1:19" ht="12.75">
      <c r="A619" s="11"/>
      <c r="B619" s="64"/>
      <c r="C619" s="64"/>
      <c r="D619" s="8" t="s">
        <v>11</v>
      </c>
      <c r="E619" s="8">
        <v>14</v>
      </c>
      <c r="F619" s="8">
        <v>14</v>
      </c>
      <c r="G619" s="8">
        <v>14</v>
      </c>
      <c r="H619" s="8">
        <v>14</v>
      </c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1"/>
    </row>
    <row r="620" spans="1:19" ht="12.75">
      <c r="A620" s="93"/>
      <c r="B620" s="64"/>
      <c r="C620" s="64"/>
      <c r="D620" s="8" t="s">
        <v>210</v>
      </c>
      <c r="E620" s="8">
        <v>6.6</v>
      </c>
      <c r="F620" s="8">
        <v>6.6</v>
      </c>
      <c r="G620" s="8">
        <v>6.6</v>
      </c>
      <c r="H620" s="8">
        <v>6.6</v>
      </c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1"/>
    </row>
    <row r="621" spans="1:19" ht="12.75">
      <c r="A621" s="93"/>
      <c r="B621" s="64"/>
      <c r="C621" s="64"/>
      <c r="D621" s="8" t="s">
        <v>313</v>
      </c>
      <c r="E621" s="8"/>
      <c r="F621" s="8">
        <v>75</v>
      </c>
      <c r="G621" s="8"/>
      <c r="H621" s="8">
        <v>75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1"/>
    </row>
    <row r="622" spans="1:19" ht="12.75">
      <c r="A622" s="93"/>
      <c r="B622" s="64"/>
      <c r="C622" s="64"/>
      <c r="D622" s="8" t="s">
        <v>460</v>
      </c>
      <c r="E622" s="8">
        <v>3</v>
      </c>
      <c r="F622" s="8">
        <v>3</v>
      </c>
      <c r="G622" s="8">
        <v>3</v>
      </c>
      <c r="H622" s="8">
        <v>3</v>
      </c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12"/>
    </row>
    <row r="623" spans="1:19" ht="12.75">
      <c r="A623" s="11" t="s">
        <v>454</v>
      </c>
      <c r="B623" s="64">
        <v>110</v>
      </c>
      <c r="C623" s="64">
        <v>150</v>
      </c>
      <c r="D623" s="8" t="s">
        <v>321</v>
      </c>
      <c r="E623" s="8">
        <v>130</v>
      </c>
      <c r="F623" s="8">
        <v>98</v>
      </c>
      <c r="G623" s="8">
        <v>177.4</v>
      </c>
      <c r="H623" s="8">
        <v>134</v>
      </c>
      <c r="I623" s="85">
        <v>3.7</v>
      </c>
      <c r="J623" s="85">
        <v>5</v>
      </c>
      <c r="K623" s="85">
        <v>15</v>
      </c>
      <c r="L623" s="85">
        <v>120</v>
      </c>
      <c r="M623" s="85">
        <v>15.2</v>
      </c>
      <c r="N623" s="85">
        <v>4.6</v>
      </c>
      <c r="O623" s="85">
        <v>6.2</v>
      </c>
      <c r="P623" s="85">
        <v>18.6</v>
      </c>
      <c r="Q623" s="85">
        <v>150</v>
      </c>
      <c r="R623" s="85">
        <v>19</v>
      </c>
      <c r="S623" s="8">
        <v>432</v>
      </c>
    </row>
    <row r="624" spans="1:19" ht="12.75">
      <c r="A624" s="11" t="s">
        <v>455</v>
      </c>
      <c r="B624" s="64"/>
      <c r="C624" s="64"/>
      <c r="D624" s="8" t="s">
        <v>322</v>
      </c>
      <c r="E624" s="8">
        <v>140.5</v>
      </c>
      <c r="F624" s="8">
        <v>98</v>
      </c>
      <c r="G624" s="8">
        <v>191.1</v>
      </c>
      <c r="H624" s="8">
        <v>134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8"/>
    </row>
    <row r="625" spans="1:19" ht="12.75">
      <c r="A625" s="93"/>
      <c r="B625" s="64"/>
      <c r="C625" s="64"/>
      <c r="D625" s="8" t="s">
        <v>323</v>
      </c>
      <c r="E625" s="8">
        <v>151</v>
      </c>
      <c r="F625" s="8">
        <v>98</v>
      </c>
      <c r="G625" s="8">
        <v>205.6</v>
      </c>
      <c r="H625" s="8">
        <v>134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91"/>
    </row>
    <row r="626" spans="1:19" ht="12.75">
      <c r="A626" s="93"/>
      <c r="B626" s="64"/>
      <c r="C626" s="64"/>
      <c r="D626" s="8" t="s">
        <v>324</v>
      </c>
      <c r="E626" s="8">
        <v>163.4</v>
      </c>
      <c r="F626" s="8">
        <v>98</v>
      </c>
      <c r="G626" s="8">
        <v>223.8</v>
      </c>
      <c r="H626" s="8">
        <v>134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91"/>
    </row>
    <row r="627" spans="1:19" ht="12.75">
      <c r="A627" s="93"/>
      <c r="B627" s="64"/>
      <c r="C627" s="64"/>
      <c r="D627" s="8" t="s">
        <v>43</v>
      </c>
      <c r="E627" s="8">
        <v>4</v>
      </c>
      <c r="F627" s="8">
        <v>4</v>
      </c>
      <c r="G627" s="8">
        <v>4.5</v>
      </c>
      <c r="H627" s="8">
        <v>4.5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91"/>
    </row>
    <row r="628" spans="1:19" ht="12.75">
      <c r="A628" s="93"/>
      <c r="B628" s="64"/>
      <c r="C628" s="64"/>
      <c r="D628" s="8" t="s">
        <v>11</v>
      </c>
      <c r="E628" s="8">
        <v>36</v>
      </c>
      <c r="F628" s="8">
        <v>36</v>
      </c>
      <c r="G628" s="8">
        <v>40</v>
      </c>
      <c r="H628" s="8">
        <v>40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91"/>
    </row>
    <row r="629" spans="1:19" ht="12.75">
      <c r="A629" s="93"/>
      <c r="B629" s="64"/>
      <c r="C629" s="64"/>
      <c r="D629" s="11" t="s">
        <v>61</v>
      </c>
      <c r="E629" s="8">
        <v>6</v>
      </c>
      <c r="F629" s="8">
        <v>6</v>
      </c>
      <c r="G629" s="8">
        <v>7.5</v>
      </c>
      <c r="H629" s="8">
        <v>7.5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8"/>
    </row>
    <row r="630" spans="1:19" ht="12.75">
      <c r="A630" s="11" t="s">
        <v>190</v>
      </c>
      <c r="B630" s="8">
        <v>135</v>
      </c>
      <c r="C630" s="64"/>
      <c r="D630" s="11" t="s">
        <v>472</v>
      </c>
      <c r="E630" s="8">
        <v>135</v>
      </c>
      <c r="F630" s="8">
        <v>135</v>
      </c>
      <c r="G630" s="8"/>
      <c r="H630" s="8"/>
      <c r="I630" s="84">
        <v>0.6</v>
      </c>
      <c r="J630" s="84">
        <v>0</v>
      </c>
      <c r="K630" s="84">
        <v>13.6</v>
      </c>
      <c r="L630" s="84">
        <v>62</v>
      </c>
      <c r="M630" s="84">
        <v>5.4</v>
      </c>
      <c r="N630" s="11"/>
      <c r="O630" s="11"/>
      <c r="P630" s="11"/>
      <c r="Q630" s="11"/>
      <c r="R630" s="11"/>
      <c r="S630" s="8"/>
    </row>
    <row r="631" spans="1:19" ht="12.75">
      <c r="A631" s="8" t="s">
        <v>59</v>
      </c>
      <c r="B631" s="8"/>
      <c r="C631" s="8">
        <v>180</v>
      </c>
      <c r="D631" s="8" t="s">
        <v>184</v>
      </c>
      <c r="E631" s="16"/>
      <c r="F631" s="16"/>
      <c r="G631" s="16" t="s">
        <v>474</v>
      </c>
      <c r="H631" s="16" t="s">
        <v>474</v>
      </c>
      <c r="I631" s="85"/>
      <c r="J631" s="85"/>
      <c r="K631" s="85"/>
      <c r="L631" s="85"/>
      <c r="M631" s="85"/>
      <c r="N631" s="84">
        <v>1.3</v>
      </c>
      <c r="O631" s="84">
        <v>1.1</v>
      </c>
      <c r="P631" s="84">
        <v>13.6</v>
      </c>
      <c r="Q631" s="84">
        <v>54</v>
      </c>
      <c r="R631" s="84">
        <v>0</v>
      </c>
      <c r="S631" s="91">
        <v>503</v>
      </c>
    </row>
    <row r="632" spans="1:19" ht="12.75">
      <c r="A632" s="8"/>
      <c r="B632" s="16"/>
      <c r="C632" s="16"/>
      <c r="D632" s="8" t="s">
        <v>13</v>
      </c>
      <c r="E632" s="16"/>
      <c r="F632" s="16"/>
      <c r="G632" s="16">
        <v>10.5</v>
      </c>
      <c r="H632" s="16">
        <v>10.5</v>
      </c>
      <c r="I632" s="106"/>
      <c r="J632" s="106"/>
      <c r="K632" s="106"/>
      <c r="L632" s="106"/>
      <c r="M632" s="106"/>
      <c r="N632" s="84"/>
      <c r="O632" s="84"/>
      <c r="P632" s="84"/>
      <c r="Q632" s="84"/>
      <c r="R632" s="84"/>
      <c r="S632" s="91"/>
    </row>
    <row r="633" spans="1:19" ht="12.75">
      <c r="A633" s="8"/>
      <c r="B633" s="16"/>
      <c r="C633" s="16"/>
      <c r="D633" s="8" t="s">
        <v>53</v>
      </c>
      <c r="E633" s="16"/>
      <c r="F633" s="16"/>
      <c r="G633" s="16">
        <v>175</v>
      </c>
      <c r="H633" s="16">
        <v>175</v>
      </c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91"/>
    </row>
    <row r="634" spans="1:19" ht="12.75">
      <c r="A634" s="8" t="s">
        <v>21</v>
      </c>
      <c r="B634" s="129" t="s">
        <v>148</v>
      </c>
      <c r="C634" s="129" t="s">
        <v>85</v>
      </c>
      <c r="D634" s="8" t="s">
        <v>44</v>
      </c>
      <c r="E634" s="8">
        <v>15</v>
      </c>
      <c r="F634" s="8">
        <v>15</v>
      </c>
      <c r="G634" s="8">
        <v>20</v>
      </c>
      <c r="H634" s="8">
        <v>20</v>
      </c>
      <c r="I634" s="84">
        <v>1.1</v>
      </c>
      <c r="J634" s="84">
        <v>0.1</v>
      </c>
      <c r="K634" s="84">
        <v>7.3</v>
      </c>
      <c r="L634" s="84">
        <v>35</v>
      </c>
      <c r="M634" s="84">
        <v>1.52</v>
      </c>
      <c r="N634" s="84">
        <v>1.52</v>
      </c>
      <c r="O634" s="84">
        <v>0.16</v>
      </c>
      <c r="P634" s="84">
        <v>9.84</v>
      </c>
      <c r="Q634" s="84">
        <v>47</v>
      </c>
      <c r="R634" s="84">
        <v>0</v>
      </c>
      <c r="S634" s="12">
        <v>114</v>
      </c>
    </row>
    <row r="635" spans="1:19" ht="12.75">
      <c r="A635" s="12"/>
      <c r="B635" s="12"/>
      <c r="C635" s="12"/>
      <c r="D635" s="8" t="s">
        <v>22</v>
      </c>
      <c r="E635" s="8">
        <v>20</v>
      </c>
      <c r="F635" s="8">
        <v>20</v>
      </c>
      <c r="G635" s="8">
        <v>25</v>
      </c>
      <c r="H635" s="8">
        <v>25</v>
      </c>
      <c r="I635" s="84">
        <v>1.32</v>
      </c>
      <c r="J635" s="84">
        <v>0.24</v>
      </c>
      <c r="K635" s="84">
        <v>6.68</v>
      </c>
      <c r="L635" s="84">
        <v>34</v>
      </c>
      <c r="M635" s="84">
        <v>0</v>
      </c>
      <c r="N635" s="84">
        <v>1.65</v>
      </c>
      <c r="O635" s="84">
        <v>0.3</v>
      </c>
      <c r="P635" s="84">
        <v>8.35</v>
      </c>
      <c r="Q635" s="84">
        <v>43</v>
      </c>
      <c r="R635" s="84">
        <v>0</v>
      </c>
      <c r="S635" s="12">
        <v>115</v>
      </c>
    </row>
    <row r="636" spans="1:19" ht="12.75">
      <c r="A636" s="155" t="s">
        <v>45</v>
      </c>
      <c r="B636" s="155"/>
      <c r="C636" s="155"/>
      <c r="D636" s="155"/>
      <c r="E636" s="155"/>
      <c r="F636" s="155"/>
      <c r="G636" s="155"/>
      <c r="H636" s="155"/>
      <c r="I636" s="99">
        <f>SUM(I616:I635)</f>
        <v>17.599999999999998</v>
      </c>
      <c r="J636" s="99">
        <f aca="true" t="shared" si="40" ref="J636:R636">SUM(J616:J635)</f>
        <v>15.91</v>
      </c>
      <c r="K636" s="99">
        <f t="shared" si="40"/>
        <v>52.86</v>
      </c>
      <c r="L636" s="99">
        <f t="shared" si="40"/>
        <v>431</v>
      </c>
      <c r="M636" s="99">
        <f t="shared" si="40"/>
        <v>29.12</v>
      </c>
      <c r="N636" s="99">
        <f t="shared" si="40"/>
        <v>19.99</v>
      </c>
      <c r="O636" s="99">
        <f t="shared" si="40"/>
        <v>18.340000000000003</v>
      </c>
      <c r="P636" s="99">
        <f t="shared" si="40"/>
        <v>60.67000000000001</v>
      </c>
      <c r="Q636" s="99">
        <f t="shared" si="40"/>
        <v>475.2</v>
      </c>
      <c r="R636" s="99">
        <f t="shared" si="40"/>
        <v>27</v>
      </c>
      <c r="S636" s="12"/>
    </row>
    <row r="637" spans="1:19" ht="15">
      <c r="A637" s="155" t="s">
        <v>36</v>
      </c>
      <c r="B637" s="155"/>
      <c r="C637" s="155"/>
      <c r="D637" s="155"/>
      <c r="E637" s="155"/>
      <c r="F637" s="155"/>
      <c r="G637" s="155"/>
      <c r="H637" s="155"/>
      <c r="I637" s="35">
        <f aca="true" t="shared" si="41" ref="I637:R637">I636+I614+I598+I562+I558</f>
        <v>57.724999999999994</v>
      </c>
      <c r="J637" s="35">
        <f t="shared" si="41"/>
        <v>50.63000000000001</v>
      </c>
      <c r="K637" s="35">
        <f t="shared" si="41"/>
        <v>194.35</v>
      </c>
      <c r="L637" s="35">
        <f t="shared" si="41"/>
        <v>1479</v>
      </c>
      <c r="M637" s="35">
        <f t="shared" si="41"/>
        <v>57.88000000000001</v>
      </c>
      <c r="N637" s="35">
        <f t="shared" si="41"/>
        <v>68.725</v>
      </c>
      <c r="O637" s="35">
        <f t="shared" si="41"/>
        <v>62.17</v>
      </c>
      <c r="P637" s="35">
        <f t="shared" si="41"/>
        <v>244.22000000000003</v>
      </c>
      <c r="Q637" s="35">
        <f t="shared" si="41"/>
        <v>1808.2</v>
      </c>
      <c r="R637" s="35">
        <f t="shared" si="41"/>
        <v>59.35000000000001</v>
      </c>
      <c r="S637" s="12"/>
    </row>
    <row r="638" spans="1:19" ht="12.75">
      <c r="A638" s="150" t="s">
        <v>550</v>
      </c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60"/>
      <c r="R638" s="12"/>
      <c r="S638" s="12"/>
    </row>
    <row r="639" spans="1:19" ht="12.75">
      <c r="A639" s="152" t="s">
        <v>189</v>
      </c>
      <c r="B639" s="153"/>
      <c r="C639" s="153"/>
      <c r="D639" s="154"/>
      <c r="E639" s="12"/>
      <c r="F639" s="12"/>
      <c r="G639" s="12"/>
      <c r="H639" s="12"/>
      <c r="I639" s="12"/>
      <c r="J639" s="12"/>
      <c r="K639" s="12"/>
      <c r="L639" s="12"/>
      <c r="M639" s="12"/>
      <c r="N639" s="84"/>
      <c r="O639" s="84"/>
      <c r="P639" s="84"/>
      <c r="Q639" s="84"/>
      <c r="R639" s="84"/>
      <c r="S639" s="12"/>
    </row>
    <row r="640" spans="1:19" ht="12.75">
      <c r="A640" s="8" t="s">
        <v>90</v>
      </c>
      <c r="B640" s="16">
        <v>60</v>
      </c>
      <c r="C640" s="16">
        <v>50</v>
      </c>
      <c r="D640" s="8" t="s">
        <v>318</v>
      </c>
      <c r="E640" s="37">
        <v>50.7</v>
      </c>
      <c r="F640" s="16">
        <v>39</v>
      </c>
      <c r="G640" s="37">
        <v>42.3</v>
      </c>
      <c r="H640" s="16">
        <v>32.5</v>
      </c>
      <c r="I640" s="84">
        <v>5.1</v>
      </c>
      <c r="J640" s="84">
        <v>8</v>
      </c>
      <c r="K640" s="84">
        <v>1.3</v>
      </c>
      <c r="L640" s="84">
        <v>97</v>
      </c>
      <c r="M640" s="84">
        <v>0.18</v>
      </c>
      <c r="N640" s="84">
        <v>4.3</v>
      </c>
      <c r="O640" s="84">
        <v>6.7</v>
      </c>
      <c r="P640" s="84">
        <v>1.15</v>
      </c>
      <c r="Q640" s="84">
        <v>81</v>
      </c>
      <c r="R640" s="84">
        <v>0.15</v>
      </c>
      <c r="S640" s="90">
        <v>307</v>
      </c>
    </row>
    <row r="641" spans="1:19" ht="12.75">
      <c r="A641" s="33"/>
      <c r="B641" s="16"/>
      <c r="C641" s="16"/>
      <c r="D641" s="8" t="s">
        <v>109</v>
      </c>
      <c r="E641" s="37">
        <v>25</v>
      </c>
      <c r="F641" s="16">
        <v>25</v>
      </c>
      <c r="G641" s="37">
        <v>20</v>
      </c>
      <c r="H641" s="16">
        <v>20</v>
      </c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90"/>
    </row>
    <row r="642" spans="1:19" ht="12.75">
      <c r="A642" s="33"/>
      <c r="B642" s="16"/>
      <c r="C642" s="16"/>
      <c r="D642" s="8" t="s">
        <v>40</v>
      </c>
      <c r="E642" s="37">
        <v>1.8</v>
      </c>
      <c r="F642" s="16">
        <v>1.8</v>
      </c>
      <c r="G642" s="37">
        <v>1.5</v>
      </c>
      <c r="H642" s="16">
        <v>1.5</v>
      </c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90"/>
    </row>
    <row r="643" spans="1:19" ht="12.75">
      <c r="A643" s="11" t="s">
        <v>62</v>
      </c>
      <c r="B643" s="16">
        <v>130</v>
      </c>
      <c r="C643" s="16">
        <v>150</v>
      </c>
      <c r="D643" s="11" t="s">
        <v>95</v>
      </c>
      <c r="E643" s="16">
        <v>8</v>
      </c>
      <c r="F643" s="16">
        <v>8</v>
      </c>
      <c r="G643" s="16">
        <v>12</v>
      </c>
      <c r="H643" s="16">
        <v>12</v>
      </c>
      <c r="I643" s="84">
        <v>3.15</v>
      </c>
      <c r="J643" s="84">
        <v>6.99</v>
      </c>
      <c r="K643" s="84">
        <v>15</v>
      </c>
      <c r="L643" s="84">
        <v>147</v>
      </c>
      <c r="M643" s="84">
        <v>0.79</v>
      </c>
      <c r="N643" s="84">
        <v>3.41</v>
      </c>
      <c r="O643" s="84">
        <v>7.57</v>
      </c>
      <c r="P643" s="84">
        <v>16.3</v>
      </c>
      <c r="Q643" s="84">
        <v>158</v>
      </c>
      <c r="R643" s="84">
        <v>0.85</v>
      </c>
      <c r="S643" s="90">
        <v>266</v>
      </c>
    </row>
    <row r="644" spans="1:19" ht="12.75">
      <c r="A644" s="11"/>
      <c r="B644" s="11"/>
      <c r="C644" s="11"/>
      <c r="D644" s="11" t="s">
        <v>96</v>
      </c>
      <c r="E644" s="16">
        <v>5</v>
      </c>
      <c r="F644" s="16">
        <v>5</v>
      </c>
      <c r="G644" s="16">
        <v>8</v>
      </c>
      <c r="H644" s="16">
        <v>8</v>
      </c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0"/>
    </row>
    <row r="645" spans="1:19" ht="12.75">
      <c r="A645" s="33"/>
      <c r="B645" s="11"/>
      <c r="C645" s="11"/>
      <c r="D645" s="11" t="s">
        <v>11</v>
      </c>
      <c r="E645" s="16">
        <v>80</v>
      </c>
      <c r="F645" s="16">
        <v>80</v>
      </c>
      <c r="G645" s="16">
        <v>95</v>
      </c>
      <c r="H645" s="16">
        <v>95</v>
      </c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0"/>
    </row>
    <row r="646" spans="1:19" ht="12.75">
      <c r="A646" s="33"/>
      <c r="B646" s="11"/>
      <c r="C646" s="11"/>
      <c r="D646" s="11" t="s">
        <v>53</v>
      </c>
      <c r="E646" s="16">
        <v>40</v>
      </c>
      <c r="F646" s="16">
        <v>40</v>
      </c>
      <c r="G646" s="16">
        <v>45</v>
      </c>
      <c r="H646" s="16">
        <v>45</v>
      </c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0"/>
    </row>
    <row r="647" spans="1:19" ht="12.75">
      <c r="A647" s="33"/>
      <c r="B647" s="11"/>
      <c r="C647" s="11"/>
      <c r="D647" s="11" t="s">
        <v>13</v>
      </c>
      <c r="E647" s="16">
        <v>3</v>
      </c>
      <c r="F647" s="16">
        <v>3</v>
      </c>
      <c r="G647" s="16">
        <v>3.5</v>
      </c>
      <c r="H647" s="16">
        <v>3.5</v>
      </c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0"/>
    </row>
    <row r="648" spans="1:19" ht="12.75">
      <c r="A648" s="33"/>
      <c r="B648" s="11"/>
      <c r="C648" s="11"/>
      <c r="D648" s="11" t="s">
        <v>40</v>
      </c>
      <c r="E648" s="16">
        <v>5</v>
      </c>
      <c r="F648" s="16">
        <v>5</v>
      </c>
      <c r="G648" s="16">
        <v>5.5</v>
      </c>
      <c r="H648" s="16">
        <v>5.5</v>
      </c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0"/>
    </row>
    <row r="649" spans="1:19" ht="12.75">
      <c r="A649" s="33" t="s">
        <v>167</v>
      </c>
      <c r="B649" s="11">
        <v>150</v>
      </c>
      <c r="C649" s="11">
        <v>200</v>
      </c>
      <c r="D649" s="11" t="s">
        <v>197</v>
      </c>
      <c r="E649" s="16">
        <v>1.6</v>
      </c>
      <c r="F649" s="16">
        <v>1.6</v>
      </c>
      <c r="G649" s="16">
        <v>2</v>
      </c>
      <c r="H649" s="16">
        <v>2</v>
      </c>
      <c r="I649" s="84">
        <v>2.15</v>
      </c>
      <c r="J649" s="84">
        <v>1.46</v>
      </c>
      <c r="K649" s="84">
        <v>15.5</v>
      </c>
      <c r="L649" s="84">
        <v>84</v>
      </c>
      <c r="M649" s="84">
        <v>0.28</v>
      </c>
      <c r="N649" s="84">
        <v>2.86</v>
      </c>
      <c r="O649" s="84">
        <v>1.9</v>
      </c>
      <c r="P649" s="84">
        <v>20.1</v>
      </c>
      <c r="Q649" s="84">
        <v>112</v>
      </c>
      <c r="R649" s="84">
        <v>0.37</v>
      </c>
      <c r="S649" s="103">
        <v>396</v>
      </c>
    </row>
    <row r="650" spans="1:19" ht="12.75">
      <c r="A650" s="33" t="s">
        <v>465</v>
      </c>
      <c r="B650" s="11"/>
      <c r="C650" s="11"/>
      <c r="D650" s="33" t="s">
        <v>466</v>
      </c>
      <c r="E650" s="16">
        <v>28</v>
      </c>
      <c r="F650" s="16">
        <v>28</v>
      </c>
      <c r="G650" s="16">
        <v>37</v>
      </c>
      <c r="H650" s="16">
        <v>37</v>
      </c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103"/>
    </row>
    <row r="651" spans="1:19" ht="12.75">
      <c r="A651" s="33"/>
      <c r="B651" s="11"/>
      <c r="C651" s="11"/>
      <c r="D651" s="101" t="s">
        <v>469</v>
      </c>
      <c r="E651" s="97"/>
      <c r="F651" s="97">
        <v>70</v>
      </c>
      <c r="G651" s="97"/>
      <c r="H651" s="97">
        <v>92.5</v>
      </c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103"/>
    </row>
    <row r="652" spans="1:19" ht="12.75">
      <c r="A652" s="33"/>
      <c r="B652" s="11"/>
      <c r="C652" s="11"/>
      <c r="D652" s="33" t="s">
        <v>53</v>
      </c>
      <c r="E652" s="16">
        <v>150</v>
      </c>
      <c r="F652" s="16">
        <v>150</v>
      </c>
      <c r="G652" s="16">
        <v>200</v>
      </c>
      <c r="H652" s="16">
        <v>200</v>
      </c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103"/>
    </row>
    <row r="653" spans="1:19" ht="12.75">
      <c r="A653" s="8" t="s">
        <v>295</v>
      </c>
      <c r="B653" s="37">
        <v>20</v>
      </c>
      <c r="C653" s="37">
        <v>25</v>
      </c>
      <c r="D653" s="8" t="s">
        <v>296</v>
      </c>
      <c r="E653" s="16">
        <v>20</v>
      </c>
      <c r="F653" s="16">
        <v>20</v>
      </c>
      <c r="G653" s="16">
        <v>25</v>
      </c>
      <c r="H653" s="16">
        <v>25</v>
      </c>
      <c r="I653" s="85">
        <v>1.5</v>
      </c>
      <c r="J653" s="85">
        <v>0.57</v>
      </c>
      <c r="K653" s="85">
        <v>10.3</v>
      </c>
      <c r="L653" s="85">
        <v>52</v>
      </c>
      <c r="M653" s="85">
        <v>0</v>
      </c>
      <c r="N653" s="85">
        <v>1.9</v>
      </c>
      <c r="O653" s="85">
        <v>0.71</v>
      </c>
      <c r="P653" s="85">
        <v>12.8</v>
      </c>
      <c r="Q653" s="85">
        <v>65</v>
      </c>
      <c r="R653" s="84">
        <v>0</v>
      </c>
      <c r="S653" s="90">
        <v>117</v>
      </c>
    </row>
    <row r="654" spans="1:19" ht="12.75">
      <c r="A654" s="150" t="s">
        <v>14</v>
      </c>
      <c r="B654" s="151"/>
      <c r="C654" s="151"/>
      <c r="D654" s="151"/>
      <c r="E654" s="151"/>
      <c r="F654" s="151"/>
      <c r="G654" s="151"/>
      <c r="H654" s="160"/>
      <c r="I654" s="104">
        <f aca="true" t="shared" si="42" ref="I654:R654">SUM(I640:I653)</f>
        <v>11.9</v>
      </c>
      <c r="J654" s="104">
        <f t="shared" si="42"/>
        <v>17.02</v>
      </c>
      <c r="K654" s="104">
        <f t="shared" si="42"/>
        <v>42.1</v>
      </c>
      <c r="L654" s="104">
        <f t="shared" si="42"/>
        <v>380</v>
      </c>
      <c r="M654" s="104">
        <f t="shared" si="42"/>
        <v>1.25</v>
      </c>
      <c r="N654" s="104">
        <f t="shared" si="42"/>
        <v>12.47</v>
      </c>
      <c r="O654" s="104">
        <f t="shared" si="42"/>
        <v>16.88</v>
      </c>
      <c r="P654" s="104">
        <f t="shared" si="42"/>
        <v>50.349999999999994</v>
      </c>
      <c r="Q654" s="104">
        <f t="shared" si="42"/>
        <v>416</v>
      </c>
      <c r="R654" s="104">
        <f t="shared" si="42"/>
        <v>1.37</v>
      </c>
      <c r="S654" s="15"/>
    </row>
    <row r="655" spans="1:19" ht="12.75">
      <c r="A655" s="155" t="s">
        <v>56</v>
      </c>
      <c r="B655" s="155"/>
      <c r="C655" s="155"/>
      <c r="D655" s="155"/>
      <c r="E655" s="93"/>
      <c r="F655" s="93"/>
      <c r="G655" s="93"/>
      <c r="H655" s="93"/>
      <c r="I655" s="93"/>
      <c r="J655" s="94"/>
      <c r="K655" s="94"/>
      <c r="L655" s="94"/>
      <c r="M655" s="94"/>
      <c r="N655" s="94"/>
      <c r="O655" s="94"/>
      <c r="P655" s="94"/>
      <c r="Q655" s="94"/>
      <c r="R655" s="95"/>
      <c r="S655" s="15"/>
    </row>
    <row r="656" spans="1:19" ht="12.75">
      <c r="A656" s="11" t="s">
        <v>190</v>
      </c>
      <c r="B656" s="64">
        <v>100</v>
      </c>
      <c r="C656" s="64">
        <v>100</v>
      </c>
      <c r="D656" s="8" t="s">
        <v>42</v>
      </c>
      <c r="E656" s="8">
        <v>100</v>
      </c>
      <c r="F656" s="8">
        <v>100</v>
      </c>
      <c r="G656" s="8">
        <v>100</v>
      </c>
      <c r="H656" s="8">
        <v>100</v>
      </c>
      <c r="I656" s="96">
        <v>0.5</v>
      </c>
      <c r="J656" s="96">
        <v>0</v>
      </c>
      <c r="K656" s="96">
        <v>10.1</v>
      </c>
      <c r="L656" s="96">
        <v>46</v>
      </c>
      <c r="M656" s="96">
        <v>4</v>
      </c>
      <c r="N656" s="96">
        <v>0.5</v>
      </c>
      <c r="O656" s="96">
        <v>0</v>
      </c>
      <c r="P656" s="96">
        <v>10.1</v>
      </c>
      <c r="Q656" s="96">
        <v>46</v>
      </c>
      <c r="R656" s="96">
        <v>4</v>
      </c>
      <c r="S656" s="15">
        <v>537</v>
      </c>
    </row>
    <row r="657" spans="1:19" ht="12.75">
      <c r="A657" s="150" t="s">
        <v>57</v>
      </c>
      <c r="B657" s="151"/>
      <c r="C657" s="151"/>
      <c r="D657" s="151"/>
      <c r="E657" s="151"/>
      <c r="F657" s="151"/>
      <c r="G657" s="151"/>
      <c r="H657" s="160"/>
      <c r="I657" s="44">
        <f aca="true" t="shared" si="43" ref="I657:R657">I656</f>
        <v>0.5</v>
      </c>
      <c r="J657" s="44">
        <f t="shared" si="43"/>
        <v>0</v>
      </c>
      <c r="K657" s="44">
        <f t="shared" si="43"/>
        <v>10.1</v>
      </c>
      <c r="L657" s="44">
        <f t="shared" si="43"/>
        <v>46</v>
      </c>
      <c r="M657" s="44">
        <f t="shared" si="43"/>
        <v>4</v>
      </c>
      <c r="N657" s="44">
        <f t="shared" si="43"/>
        <v>0.5</v>
      </c>
      <c r="O657" s="44">
        <f t="shared" si="43"/>
        <v>0</v>
      </c>
      <c r="P657" s="44">
        <f t="shared" si="43"/>
        <v>10.1</v>
      </c>
      <c r="Q657" s="44">
        <f t="shared" si="43"/>
        <v>46</v>
      </c>
      <c r="R657" s="101">
        <f t="shared" si="43"/>
        <v>4</v>
      </c>
      <c r="S657" s="15"/>
    </row>
    <row r="658" spans="1:19" ht="12.75">
      <c r="A658" s="155" t="s">
        <v>15</v>
      </c>
      <c r="B658" s="155"/>
      <c r="C658" s="155"/>
      <c r="D658" s="155"/>
      <c r="E658" s="8"/>
      <c r="F658" s="8"/>
      <c r="G658" s="8"/>
      <c r="H658" s="8"/>
      <c r="I658" s="8"/>
      <c r="J658" s="94"/>
      <c r="K658" s="94"/>
      <c r="L658" s="94"/>
      <c r="M658" s="94"/>
      <c r="N658" s="94"/>
      <c r="O658" s="94"/>
      <c r="P658" s="94"/>
      <c r="Q658" s="94"/>
      <c r="R658" s="95"/>
      <c r="S658" s="15"/>
    </row>
    <row r="659" spans="1:19" ht="12.75">
      <c r="A659" s="8" t="s">
        <v>234</v>
      </c>
      <c r="B659" s="8">
        <v>60</v>
      </c>
      <c r="C659" s="8">
        <v>70</v>
      </c>
      <c r="D659" s="8" t="s">
        <v>17</v>
      </c>
      <c r="E659" s="8">
        <v>45.6</v>
      </c>
      <c r="F659" s="8">
        <v>36.6</v>
      </c>
      <c r="G659" s="8">
        <v>53.2</v>
      </c>
      <c r="H659" s="8">
        <v>43</v>
      </c>
      <c r="I659" s="85">
        <v>0.65</v>
      </c>
      <c r="J659" s="85">
        <v>2.1</v>
      </c>
      <c r="K659" s="85">
        <v>3.5</v>
      </c>
      <c r="L659" s="85">
        <v>63</v>
      </c>
      <c r="M659" s="85">
        <v>2.5</v>
      </c>
      <c r="N659" s="85">
        <v>0.9</v>
      </c>
      <c r="O659" s="85">
        <v>7.2</v>
      </c>
      <c r="P659" s="85">
        <v>4.9</v>
      </c>
      <c r="Q659" s="85">
        <v>76.2</v>
      </c>
      <c r="R659" s="85">
        <v>3.5</v>
      </c>
      <c r="S659" s="15">
        <v>52</v>
      </c>
    </row>
    <row r="660" spans="1:19" ht="12.75">
      <c r="A660" s="8" t="s">
        <v>235</v>
      </c>
      <c r="B660" s="8"/>
      <c r="C660" s="8"/>
      <c r="D660" s="8" t="s">
        <v>16</v>
      </c>
      <c r="E660" s="8">
        <v>22.8</v>
      </c>
      <c r="F660" s="8">
        <v>18</v>
      </c>
      <c r="G660" s="8">
        <v>27</v>
      </c>
      <c r="H660" s="8">
        <v>21</v>
      </c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15"/>
    </row>
    <row r="661" spans="1:19" ht="12.75">
      <c r="A661" s="8"/>
      <c r="B661" s="8"/>
      <c r="C661" s="8"/>
      <c r="D661" s="8" t="s">
        <v>60</v>
      </c>
      <c r="E661" s="8">
        <v>4.5</v>
      </c>
      <c r="F661" s="8">
        <v>4.5</v>
      </c>
      <c r="G661" s="8">
        <v>5.5</v>
      </c>
      <c r="H661" s="8">
        <v>5.5</v>
      </c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15"/>
    </row>
    <row r="662" spans="1:19" ht="12.75">
      <c r="A662" s="8" t="s">
        <v>391</v>
      </c>
      <c r="B662" s="8">
        <v>150</v>
      </c>
      <c r="C662" s="8">
        <v>200</v>
      </c>
      <c r="D662" s="8" t="s">
        <v>230</v>
      </c>
      <c r="E662" s="8">
        <v>165</v>
      </c>
      <c r="F662" s="8">
        <v>165</v>
      </c>
      <c r="G662" s="8">
        <v>220</v>
      </c>
      <c r="H662" s="8">
        <v>220</v>
      </c>
      <c r="I662" s="85">
        <v>2.34</v>
      </c>
      <c r="J662" s="85">
        <v>0.24</v>
      </c>
      <c r="K662" s="85">
        <v>12.63</v>
      </c>
      <c r="L662" s="85">
        <v>60</v>
      </c>
      <c r="M662" s="85">
        <v>2.36</v>
      </c>
      <c r="N662" s="85">
        <v>3.12</v>
      </c>
      <c r="O662" s="85">
        <v>0.33</v>
      </c>
      <c r="P662" s="85">
        <v>16.84</v>
      </c>
      <c r="Q662" s="85">
        <v>81</v>
      </c>
      <c r="R662" s="85">
        <v>3.19</v>
      </c>
      <c r="S662" s="15">
        <v>108</v>
      </c>
    </row>
    <row r="663" spans="1:19" ht="12.75">
      <c r="A663" s="8" t="s">
        <v>441</v>
      </c>
      <c r="B663" s="8" t="s">
        <v>85</v>
      </c>
      <c r="C663" s="8" t="s">
        <v>416</v>
      </c>
      <c r="D663" s="8" t="s">
        <v>536</v>
      </c>
      <c r="E663" s="8">
        <v>27.5</v>
      </c>
      <c r="F663" s="8">
        <v>22.9</v>
      </c>
      <c r="G663" s="8">
        <v>27.5</v>
      </c>
      <c r="H663" s="8">
        <v>22.9</v>
      </c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15">
        <v>109</v>
      </c>
    </row>
    <row r="664" spans="1:19" ht="12.75">
      <c r="A664" s="8"/>
      <c r="B664" s="8"/>
      <c r="C664" s="8"/>
      <c r="D664" s="8" t="s">
        <v>16</v>
      </c>
      <c r="E664" s="8">
        <v>2</v>
      </c>
      <c r="F664" s="8">
        <v>1.5</v>
      </c>
      <c r="G664" s="8">
        <v>2.6</v>
      </c>
      <c r="H664" s="8">
        <v>2</v>
      </c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15"/>
    </row>
    <row r="665" spans="1:19" ht="12.75">
      <c r="A665" s="8"/>
      <c r="B665" s="8"/>
      <c r="C665" s="8"/>
      <c r="D665" s="8" t="s">
        <v>396</v>
      </c>
      <c r="E665" s="8">
        <v>1.5</v>
      </c>
      <c r="F665" s="8">
        <v>1.2</v>
      </c>
      <c r="G665" s="8">
        <v>2</v>
      </c>
      <c r="H665" s="8">
        <v>1.6</v>
      </c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15"/>
    </row>
    <row r="666" spans="1:19" ht="12.75">
      <c r="A666" s="8"/>
      <c r="B666" s="8"/>
      <c r="C666" s="8"/>
      <c r="D666" s="8" t="s">
        <v>393</v>
      </c>
      <c r="E666" s="8">
        <v>33.5</v>
      </c>
      <c r="F666" s="8">
        <v>25</v>
      </c>
      <c r="G666" s="8">
        <v>40</v>
      </c>
      <c r="H666" s="8">
        <v>30</v>
      </c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15">
        <v>409</v>
      </c>
    </row>
    <row r="667" spans="1:19" ht="12.75">
      <c r="A667" s="8"/>
      <c r="B667" s="8"/>
      <c r="C667" s="8"/>
      <c r="D667" s="8" t="s">
        <v>397</v>
      </c>
      <c r="E667" s="8"/>
      <c r="F667" s="10">
        <v>30</v>
      </c>
      <c r="G667" s="10"/>
      <c r="H667" s="10">
        <v>30</v>
      </c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15"/>
    </row>
    <row r="668" spans="1:19" ht="12.75">
      <c r="A668" s="8"/>
      <c r="B668" s="8" t="s">
        <v>392</v>
      </c>
      <c r="C668" s="8"/>
      <c r="D668" s="8" t="s">
        <v>394</v>
      </c>
      <c r="E668" s="8">
        <v>2</v>
      </c>
      <c r="F668" s="8">
        <v>1.5</v>
      </c>
      <c r="G668" s="8">
        <v>2.7</v>
      </c>
      <c r="H668" s="8">
        <v>2</v>
      </c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15"/>
    </row>
    <row r="669" spans="1:19" ht="12.75">
      <c r="A669" s="8"/>
      <c r="B669" s="8"/>
      <c r="C669" s="8"/>
      <c r="D669" s="8" t="s">
        <v>395</v>
      </c>
      <c r="E669" s="8">
        <v>30.2</v>
      </c>
      <c r="F669" s="8">
        <v>25</v>
      </c>
      <c r="G669" s="8">
        <v>37.5</v>
      </c>
      <c r="H669" s="8">
        <v>30</v>
      </c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15">
        <v>115</v>
      </c>
    </row>
    <row r="670" spans="1:19" ht="12.75">
      <c r="A670" s="12" t="s">
        <v>275</v>
      </c>
      <c r="B670" s="8">
        <v>200</v>
      </c>
      <c r="C670" s="8">
        <v>230</v>
      </c>
      <c r="D670" s="8" t="s">
        <v>277</v>
      </c>
      <c r="E670" s="8">
        <v>205</v>
      </c>
      <c r="F670" s="8">
        <v>146.3</v>
      </c>
      <c r="G670" s="8">
        <v>235.8</v>
      </c>
      <c r="H670" s="13">
        <v>168.3</v>
      </c>
      <c r="I670" s="85">
        <v>2.92</v>
      </c>
      <c r="J670" s="85">
        <v>4.21</v>
      </c>
      <c r="K670" s="85">
        <v>6.92</v>
      </c>
      <c r="L670" s="85">
        <v>216</v>
      </c>
      <c r="M670" s="85">
        <v>24.9</v>
      </c>
      <c r="N670" s="85">
        <v>3.21</v>
      </c>
      <c r="O670" s="85">
        <v>4.63</v>
      </c>
      <c r="P670" s="85">
        <v>7.6</v>
      </c>
      <c r="Q670" s="85">
        <v>237</v>
      </c>
      <c r="R670" s="85">
        <v>3.53</v>
      </c>
      <c r="S670" s="14">
        <v>120517</v>
      </c>
    </row>
    <row r="671" spans="1:19" ht="12.75">
      <c r="A671" s="8" t="s">
        <v>276</v>
      </c>
      <c r="B671" s="8"/>
      <c r="C671" s="8"/>
      <c r="D671" s="8" t="s">
        <v>124</v>
      </c>
      <c r="E671" s="8">
        <v>70.6</v>
      </c>
      <c r="F671" s="13">
        <v>50</v>
      </c>
      <c r="G671" s="8">
        <v>70.6</v>
      </c>
      <c r="H671" s="13">
        <v>50</v>
      </c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15" t="s">
        <v>297</v>
      </c>
    </row>
    <row r="672" spans="1:19" ht="12.75">
      <c r="A672" s="8"/>
      <c r="B672" s="8"/>
      <c r="C672" s="8"/>
      <c r="D672" s="8" t="s">
        <v>53</v>
      </c>
      <c r="E672" s="8">
        <v>30</v>
      </c>
      <c r="F672" s="8">
        <v>30</v>
      </c>
      <c r="G672" s="8">
        <v>35</v>
      </c>
      <c r="H672" s="13">
        <v>35</v>
      </c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15"/>
    </row>
    <row r="673" spans="1:19" ht="12.75">
      <c r="A673" s="8"/>
      <c r="B673" s="8"/>
      <c r="C673" s="8"/>
      <c r="D673" s="8" t="s">
        <v>195</v>
      </c>
      <c r="E673" s="8">
        <v>4.5</v>
      </c>
      <c r="F673" s="8">
        <v>4.5</v>
      </c>
      <c r="G673" s="8">
        <v>5.2</v>
      </c>
      <c r="H673" s="13">
        <v>5.2</v>
      </c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15"/>
    </row>
    <row r="674" spans="1:19" ht="12.75">
      <c r="A674" s="8"/>
      <c r="B674" s="8"/>
      <c r="C674" s="8"/>
      <c r="D674" s="8" t="s">
        <v>60</v>
      </c>
      <c r="E674" s="8">
        <v>4.5</v>
      </c>
      <c r="F674" s="8">
        <v>4.5</v>
      </c>
      <c r="G674" s="8">
        <v>4.6</v>
      </c>
      <c r="H674" s="13">
        <v>4.6</v>
      </c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15"/>
    </row>
    <row r="675" spans="1:19" ht="12.75">
      <c r="A675" s="8"/>
      <c r="B675" s="8"/>
      <c r="C675" s="8"/>
      <c r="D675" s="8" t="s">
        <v>518</v>
      </c>
      <c r="E675" s="8">
        <v>9</v>
      </c>
      <c r="F675" s="8">
        <v>7</v>
      </c>
      <c r="G675" s="8">
        <v>10.4</v>
      </c>
      <c r="H675" s="13">
        <v>8.1</v>
      </c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15"/>
    </row>
    <row r="676" spans="1:19" ht="12.75">
      <c r="A676" s="8"/>
      <c r="B676" s="8"/>
      <c r="C676" s="8"/>
      <c r="D676" s="8" t="s">
        <v>18</v>
      </c>
      <c r="E676" s="8">
        <v>10.7</v>
      </c>
      <c r="F676" s="8">
        <v>8</v>
      </c>
      <c r="G676" s="8">
        <v>12.3</v>
      </c>
      <c r="H676" s="13">
        <v>9.2</v>
      </c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15"/>
    </row>
    <row r="677" spans="1:19" ht="12.75">
      <c r="A677" s="8"/>
      <c r="B677" s="8"/>
      <c r="C677" s="8"/>
      <c r="D677" s="8" t="s">
        <v>182</v>
      </c>
      <c r="E677" s="8">
        <v>4</v>
      </c>
      <c r="F677" s="8">
        <v>4</v>
      </c>
      <c r="G677" s="8">
        <v>4.4</v>
      </c>
      <c r="H677" s="13">
        <v>4.4</v>
      </c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15"/>
    </row>
    <row r="678" spans="1:19" ht="12.75">
      <c r="A678" s="8" t="s">
        <v>191</v>
      </c>
      <c r="B678" s="8">
        <v>150</v>
      </c>
      <c r="C678" s="8">
        <v>200</v>
      </c>
      <c r="D678" s="12" t="s">
        <v>192</v>
      </c>
      <c r="E678" s="16">
        <v>18.8</v>
      </c>
      <c r="F678" s="16">
        <v>18.8</v>
      </c>
      <c r="G678" s="16">
        <v>25</v>
      </c>
      <c r="H678" s="16">
        <v>25</v>
      </c>
      <c r="I678" s="85">
        <v>0.15</v>
      </c>
      <c r="J678" s="85">
        <v>0</v>
      </c>
      <c r="K678" s="85">
        <v>16.2</v>
      </c>
      <c r="L678" s="85">
        <v>65</v>
      </c>
      <c r="M678" s="85">
        <v>21.9</v>
      </c>
      <c r="N678" s="85">
        <v>0.2</v>
      </c>
      <c r="O678" s="85">
        <v>0.1</v>
      </c>
      <c r="P678" s="85">
        <v>21.5</v>
      </c>
      <c r="Q678" s="85">
        <v>87</v>
      </c>
      <c r="R678" s="85">
        <v>29.3</v>
      </c>
      <c r="S678" s="31">
        <v>518</v>
      </c>
    </row>
    <row r="679" spans="1:19" ht="12.75">
      <c r="A679" s="8"/>
      <c r="B679" s="8"/>
      <c r="C679" s="8"/>
      <c r="D679" s="12" t="s">
        <v>53</v>
      </c>
      <c r="E679" s="16">
        <v>135</v>
      </c>
      <c r="F679" s="16">
        <v>135</v>
      </c>
      <c r="G679" s="16">
        <v>180</v>
      </c>
      <c r="H679" s="16">
        <v>180</v>
      </c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12"/>
    </row>
    <row r="680" spans="1:19" ht="12.75">
      <c r="A680" s="8"/>
      <c r="B680" s="8"/>
      <c r="C680" s="8"/>
      <c r="D680" s="12" t="s">
        <v>193</v>
      </c>
      <c r="E680" s="16">
        <v>12</v>
      </c>
      <c r="F680" s="16">
        <v>12</v>
      </c>
      <c r="G680" s="16">
        <v>12.5</v>
      </c>
      <c r="H680" s="16">
        <v>12.5</v>
      </c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12"/>
    </row>
    <row r="681" spans="1:19" ht="12.75">
      <c r="A681" s="8"/>
      <c r="B681" s="8"/>
      <c r="C681" s="8"/>
      <c r="D681" s="12" t="s">
        <v>117</v>
      </c>
      <c r="E681" s="16">
        <v>4.5</v>
      </c>
      <c r="F681" s="16">
        <v>4.5</v>
      </c>
      <c r="G681" s="16">
        <v>6</v>
      </c>
      <c r="H681" s="16">
        <v>6</v>
      </c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2"/>
    </row>
    <row r="682" spans="1:19" ht="12.75">
      <c r="A682" s="8" t="s">
        <v>535</v>
      </c>
      <c r="B682" s="16">
        <v>20</v>
      </c>
      <c r="C682" s="16">
        <v>25</v>
      </c>
      <c r="D682" s="8" t="s">
        <v>22</v>
      </c>
      <c r="E682" s="16">
        <v>20</v>
      </c>
      <c r="F682" s="16">
        <v>20</v>
      </c>
      <c r="G682" s="16">
        <v>25</v>
      </c>
      <c r="H682" s="16">
        <v>25</v>
      </c>
      <c r="I682" s="85">
        <v>1.32</v>
      </c>
      <c r="J682" s="85">
        <v>0.24</v>
      </c>
      <c r="K682" s="85">
        <v>6.68</v>
      </c>
      <c r="L682" s="85">
        <v>34</v>
      </c>
      <c r="M682" s="85">
        <v>0</v>
      </c>
      <c r="N682" s="85">
        <v>1.65</v>
      </c>
      <c r="O682" s="85">
        <v>0.3</v>
      </c>
      <c r="P682" s="85">
        <v>8.35</v>
      </c>
      <c r="Q682" s="85">
        <v>43</v>
      </c>
      <c r="R682" s="85">
        <v>0</v>
      </c>
      <c r="S682" s="12">
        <v>115</v>
      </c>
    </row>
    <row r="683" spans="1:19" s="130" customFormat="1" ht="12.75">
      <c r="A683" s="150" t="s">
        <v>23</v>
      </c>
      <c r="B683" s="151"/>
      <c r="C683" s="151"/>
      <c r="D683" s="151"/>
      <c r="E683" s="151"/>
      <c r="F683" s="151"/>
      <c r="G683" s="151"/>
      <c r="H683" s="151"/>
      <c r="I683" s="99">
        <f>SUM(I659:I682)</f>
        <v>7.380000000000001</v>
      </c>
      <c r="J683" s="99">
        <f aca="true" t="shared" si="44" ref="J683:R683">SUM(J659:J682)</f>
        <v>6.79</v>
      </c>
      <c r="K683" s="99">
        <f t="shared" si="44"/>
        <v>45.93</v>
      </c>
      <c r="L683" s="99">
        <f t="shared" si="44"/>
        <v>438</v>
      </c>
      <c r="M683" s="99">
        <f t="shared" si="44"/>
        <v>51.66</v>
      </c>
      <c r="N683" s="99">
        <f t="shared" si="44"/>
        <v>9.08</v>
      </c>
      <c r="O683" s="99">
        <f t="shared" si="44"/>
        <v>12.56</v>
      </c>
      <c r="P683" s="99">
        <f t="shared" si="44"/>
        <v>59.190000000000005</v>
      </c>
      <c r="Q683" s="99">
        <f t="shared" si="44"/>
        <v>524.2</v>
      </c>
      <c r="R683" s="99">
        <f t="shared" si="44"/>
        <v>39.519999999999996</v>
      </c>
      <c r="S683" s="12"/>
    </row>
    <row r="684" spans="1:19" s="130" customFormat="1" ht="12.75">
      <c r="A684" s="150" t="s">
        <v>24</v>
      </c>
      <c r="B684" s="151"/>
      <c r="C684" s="151"/>
      <c r="D684" s="160"/>
      <c r="E684" s="8"/>
      <c r="F684" s="8"/>
      <c r="G684" s="8"/>
      <c r="H684" s="8"/>
      <c r="I684" s="8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1:19" s="130" customFormat="1" ht="12.75">
      <c r="A685" s="110" t="s">
        <v>133</v>
      </c>
      <c r="B685" s="8">
        <v>180</v>
      </c>
      <c r="C685" s="8">
        <v>200</v>
      </c>
      <c r="D685" s="110" t="s">
        <v>133</v>
      </c>
      <c r="E685" s="8">
        <v>185</v>
      </c>
      <c r="F685" s="8">
        <v>180</v>
      </c>
      <c r="G685" s="8">
        <v>202</v>
      </c>
      <c r="H685" s="8">
        <v>200</v>
      </c>
      <c r="I685" s="85">
        <v>5.2</v>
      </c>
      <c r="J685" s="85">
        <v>4.5</v>
      </c>
      <c r="K685" s="85">
        <v>7.2</v>
      </c>
      <c r="L685" s="85">
        <v>90</v>
      </c>
      <c r="M685" s="85">
        <v>1.2</v>
      </c>
      <c r="N685" s="85">
        <v>5.8</v>
      </c>
      <c r="O685" s="85">
        <v>5</v>
      </c>
      <c r="P685" s="85">
        <v>8</v>
      </c>
      <c r="Q685" s="85">
        <v>100</v>
      </c>
      <c r="R685" s="85">
        <v>1.4</v>
      </c>
      <c r="S685" s="31">
        <v>535</v>
      </c>
    </row>
    <row r="686" spans="1:19" s="130" customFormat="1" ht="12.75">
      <c r="A686" s="8" t="s">
        <v>541</v>
      </c>
      <c r="B686" s="8">
        <v>50</v>
      </c>
      <c r="C686" s="8">
        <v>60</v>
      </c>
      <c r="D686" s="8" t="s">
        <v>281</v>
      </c>
      <c r="E686" s="16"/>
      <c r="F686" s="16">
        <v>39</v>
      </c>
      <c r="G686" s="16"/>
      <c r="H686" s="16">
        <v>46.4</v>
      </c>
      <c r="I686" s="84">
        <v>3.1</v>
      </c>
      <c r="J686" s="84">
        <v>1.4</v>
      </c>
      <c r="K686" s="84">
        <v>34.1</v>
      </c>
      <c r="L686" s="84">
        <v>111</v>
      </c>
      <c r="M686" s="85">
        <v>0</v>
      </c>
      <c r="N686" s="84">
        <v>3.7</v>
      </c>
      <c r="O686" s="84">
        <v>1.7</v>
      </c>
      <c r="P686" s="84">
        <v>40.9</v>
      </c>
      <c r="Q686" s="84">
        <v>134</v>
      </c>
      <c r="R686" s="85">
        <v>0</v>
      </c>
      <c r="S686" s="31">
        <v>559</v>
      </c>
    </row>
    <row r="687" spans="1:19" s="130" customFormat="1" ht="12.75">
      <c r="A687" s="8"/>
      <c r="B687" s="8"/>
      <c r="C687" s="8"/>
      <c r="D687" s="8" t="s">
        <v>25</v>
      </c>
      <c r="E687" s="16">
        <v>28</v>
      </c>
      <c r="F687" s="16">
        <v>28</v>
      </c>
      <c r="G687" s="16">
        <v>33</v>
      </c>
      <c r="H687" s="16">
        <v>33</v>
      </c>
      <c r="I687" s="98"/>
      <c r="J687" s="98"/>
      <c r="K687" s="98"/>
      <c r="L687" s="98"/>
      <c r="M687" s="101"/>
      <c r="N687" s="98"/>
      <c r="O687" s="98"/>
      <c r="P687" s="98"/>
      <c r="Q687" s="98"/>
      <c r="R687" s="101"/>
      <c r="S687" s="31"/>
    </row>
    <row r="688" spans="1:19" s="130" customFormat="1" ht="12.75">
      <c r="A688" s="12"/>
      <c r="B688" s="8"/>
      <c r="C688" s="8"/>
      <c r="D688" s="8" t="s">
        <v>11</v>
      </c>
      <c r="E688" s="16">
        <v>10</v>
      </c>
      <c r="F688" s="16">
        <v>10</v>
      </c>
      <c r="G688" s="16">
        <v>12</v>
      </c>
      <c r="H688" s="16">
        <v>12</v>
      </c>
      <c r="I688" s="98"/>
      <c r="J688" s="98"/>
      <c r="K688" s="98"/>
      <c r="L688" s="98"/>
      <c r="M688" s="98"/>
      <c r="N688" s="98"/>
      <c r="O688" s="98"/>
      <c r="P688" s="98"/>
      <c r="Q688" s="98"/>
      <c r="R688" s="101"/>
      <c r="S688" s="31"/>
    </row>
    <row r="689" spans="1:19" s="130" customFormat="1" ht="12.75">
      <c r="A689" s="12"/>
      <c r="B689" s="8"/>
      <c r="C689" s="8"/>
      <c r="D689" s="8" t="s">
        <v>195</v>
      </c>
      <c r="E689" s="16">
        <v>1.1</v>
      </c>
      <c r="F689" s="16">
        <v>1.1</v>
      </c>
      <c r="G689" s="16">
        <v>1.3</v>
      </c>
      <c r="H689" s="16">
        <v>1.3</v>
      </c>
      <c r="I689" s="98"/>
      <c r="J689" s="98"/>
      <c r="K689" s="98"/>
      <c r="L689" s="98"/>
      <c r="M689" s="98"/>
      <c r="N689" s="98"/>
      <c r="O689" s="98"/>
      <c r="P689" s="98"/>
      <c r="Q689" s="98"/>
      <c r="R689" s="101"/>
      <c r="S689" s="31"/>
    </row>
    <row r="690" spans="1:19" s="130" customFormat="1" ht="12.75">
      <c r="A690" s="12"/>
      <c r="B690" s="8"/>
      <c r="C690" s="8"/>
      <c r="D690" s="8" t="s">
        <v>13</v>
      </c>
      <c r="E690" s="16">
        <v>1.3</v>
      </c>
      <c r="F690" s="16">
        <v>1.3</v>
      </c>
      <c r="G690" s="16">
        <v>1.6</v>
      </c>
      <c r="H690" s="16">
        <v>1.6</v>
      </c>
      <c r="I690" s="98"/>
      <c r="J690" s="98"/>
      <c r="K690" s="98"/>
      <c r="L690" s="98"/>
      <c r="M690" s="98"/>
      <c r="N690" s="98"/>
      <c r="O690" s="98"/>
      <c r="P690" s="98"/>
      <c r="Q690" s="98"/>
      <c r="R690" s="101"/>
      <c r="S690" s="31"/>
    </row>
    <row r="691" spans="1:19" s="130" customFormat="1" ht="12.75">
      <c r="A691" s="12"/>
      <c r="B691" s="8"/>
      <c r="C691" s="8"/>
      <c r="D691" s="8" t="s">
        <v>94</v>
      </c>
      <c r="E691" s="16">
        <v>0.4</v>
      </c>
      <c r="F691" s="16">
        <v>0.4</v>
      </c>
      <c r="G691" s="16">
        <v>0.5</v>
      </c>
      <c r="H691" s="16">
        <v>0.5</v>
      </c>
      <c r="I691" s="98"/>
      <c r="J691" s="98"/>
      <c r="K691" s="98"/>
      <c r="L691" s="98"/>
      <c r="M691" s="98"/>
      <c r="N691" s="98"/>
      <c r="O691" s="98"/>
      <c r="P691" s="98"/>
      <c r="Q691" s="98"/>
      <c r="R691" s="101"/>
      <c r="S691" s="31"/>
    </row>
    <row r="692" spans="1:19" s="130" customFormat="1" ht="12.75">
      <c r="A692" s="12"/>
      <c r="B692" s="8"/>
      <c r="C692" s="8"/>
      <c r="D692" s="8" t="s">
        <v>318</v>
      </c>
      <c r="E692" s="37">
        <v>1.8</v>
      </c>
      <c r="F692" s="37">
        <v>1.3</v>
      </c>
      <c r="G692" s="37">
        <v>2.1</v>
      </c>
      <c r="H692" s="37">
        <v>1.5</v>
      </c>
      <c r="I692" s="98"/>
      <c r="J692" s="98"/>
      <c r="K692" s="98"/>
      <c r="L692" s="98" t="s">
        <v>292</v>
      </c>
      <c r="M692" s="98"/>
      <c r="N692" s="98"/>
      <c r="O692" s="98"/>
      <c r="P692" s="98"/>
      <c r="Q692" s="98"/>
      <c r="R692" s="101"/>
      <c r="S692" s="31"/>
    </row>
    <row r="693" spans="1:19" s="130" customFormat="1" ht="12.75">
      <c r="A693" s="12"/>
      <c r="B693" s="8"/>
      <c r="C693" s="8"/>
      <c r="D693" s="8" t="s">
        <v>287</v>
      </c>
      <c r="E693" s="37">
        <v>1.2</v>
      </c>
      <c r="F693" s="37">
        <v>1.2</v>
      </c>
      <c r="G693" s="37">
        <v>1.4</v>
      </c>
      <c r="H693" s="37">
        <v>1.4</v>
      </c>
      <c r="I693" s="98"/>
      <c r="J693" s="98"/>
      <c r="K693" s="98"/>
      <c r="L693" s="98"/>
      <c r="M693" s="98"/>
      <c r="N693" s="98"/>
      <c r="O693" s="98"/>
      <c r="P693" s="98"/>
      <c r="Q693" s="98"/>
      <c r="R693" s="101"/>
      <c r="S693" s="31"/>
    </row>
    <row r="694" spans="1:19" s="130" customFormat="1" ht="12.75">
      <c r="A694" s="12"/>
      <c r="B694" s="8"/>
      <c r="C694" s="8"/>
      <c r="D694" s="8" t="s">
        <v>26</v>
      </c>
      <c r="E694" s="16">
        <v>0.7</v>
      </c>
      <c r="F694" s="16">
        <v>0.7</v>
      </c>
      <c r="G694" s="16">
        <v>0.9</v>
      </c>
      <c r="H694" s="16">
        <v>0.9</v>
      </c>
      <c r="I694" s="98"/>
      <c r="J694" s="98"/>
      <c r="K694" s="98"/>
      <c r="L694" s="98"/>
      <c r="M694" s="98"/>
      <c r="N694" s="98"/>
      <c r="O694" s="98"/>
      <c r="P694" s="98"/>
      <c r="Q694" s="98"/>
      <c r="R694" s="101"/>
      <c r="S694" s="31"/>
    </row>
    <row r="695" spans="1:19" s="130" customFormat="1" ht="12.75">
      <c r="A695" s="12"/>
      <c r="B695" s="157" t="s">
        <v>283</v>
      </c>
      <c r="C695" s="158"/>
      <c r="D695" s="159"/>
      <c r="E695" s="16">
        <v>0.3</v>
      </c>
      <c r="F695" s="16">
        <v>0.3</v>
      </c>
      <c r="G695" s="16">
        <v>0.3</v>
      </c>
      <c r="H695" s="16">
        <v>0.3</v>
      </c>
      <c r="I695" s="98"/>
      <c r="J695" s="98"/>
      <c r="K695" s="98"/>
      <c r="L695" s="98"/>
      <c r="M695" s="98"/>
      <c r="N695" s="98"/>
      <c r="O695" s="98"/>
      <c r="P695" s="98"/>
      <c r="Q695" s="98"/>
      <c r="R695" s="101"/>
      <c r="S695" s="31"/>
    </row>
    <row r="696" spans="1:19" s="130" customFormat="1" ht="12.75">
      <c r="A696" s="12"/>
      <c r="B696" s="157" t="s">
        <v>282</v>
      </c>
      <c r="C696" s="158"/>
      <c r="D696" s="159"/>
      <c r="E696" s="16">
        <v>1.5</v>
      </c>
      <c r="F696" s="16">
        <v>1.3</v>
      </c>
      <c r="G696" s="16">
        <v>1.5</v>
      </c>
      <c r="H696" s="16">
        <v>1.3</v>
      </c>
      <c r="I696" s="98"/>
      <c r="J696" s="98"/>
      <c r="K696" s="98"/>
      <c r="L696" s="98"/>
      <c r="M696" s="98"/>
      <c r="N696" s="98"/>
      <c r="O696" s="98"/>
      <c r="P696" s="98"/>
      <c r="Q696" s="98"/>
      <c r="R696" s="101"/>
      <c r="S696" s="31"/>
    </row>
    <row r="697" spans="1:19" s="130" customFormat="1" ht="12.75">
      <c r="A697" s="12"/>
      <c r="B697" s="8"/>
      <c r="C697" s="8"/>
      <c r="D697" s="131" t="s">
        <v>464</v>
      </c>
      <c r="E697" s="16">
        <v>15.3</v>
      </c>
      <c r="F697" s="16">
        <v>15</v>
      </c>
      <c r="G697" s="16">
        <v>20.3</v>
      </c>
      <c r="H697" s="16">
        <v>20</v>
      </c>
      <c r="I697" s="98"/>
      <c r="J697" s="98"/>
      <c r="K697" s="98"/>
      <c r="L697" s="98"/>
      <c r="M697" s="98"/>
      <c r="N697" s="98"/>
      <c r="O697" s="98"/>
      <c r="P697" s="98"/>
      <c r="Q697" s="98"/>
      <c r="R697" s="101"/>
      <c r="S697" s="31">
        <v>608</v>
      </c>
    </row>
    <row r="698" spans="1:19" s="130" customFormat="1" ht="12.75">
      <c r="A698" s="12" t="s">
        <v>28</v>
      </c>
      <c r="B698" s="16">
        <v>100</v>
      </c>
      <c r="C698" s="16">
        <v>100</v>
      </c>
      <c r="D698" s="8" t="s">
        <v>29</v>
      </c>
      <c r="E698" s="16">
        <v>100</v>
      </c>
      <c r="F698" s="16">
        <v>100</v>
      </c>
      <c r="G698" s="16">
        <v>100</v>
      </c>
      <c r="H698" s="16">
        <v>100</v>
      </c>
      <c r="I698" s="84">
        <v>0.4</v>
      </c>
      <c r="J698" s="84">
        <v>0.4</v>
      </c>
      <c r="K698" s="84">
        <v>9.8</v>
      </c>
      <c r="L698" s="84">
        <v>47</v>
      </c>
      <c r="M698" s="85">
        <v>10</v>
      </c>
      <c r="N698" s="84">
        <v>0.4</v>
      </c>
      <c r="O698" s="84">
        <v>0.4</v>
      </c>
      <c r="P698" s="84">
        <v>9.8</v>
      </c>
      <c r="Q698" s="84">
        <v>47</v>
      </c>
      <c r="R698" s="85">
        <v>10</v>
      </c>
      <c r="S698" s="31">
        <v>118</v>
      </c>
    </row>
    <row r="699" spans="1:19" s="130" customFormat="1" ht="12.75">
      <c r="A699" s="155" t="s">
        <v>30</v>
      </c>
      <c r="B699" s="155"/>
      <c r="C699" s="155"/>
      <c r="D699" s="155"/>
      <c r="E699" s="155"/>
      <c r="F699" s="155"/>
      <c r="G699" s="155"/>
      <c r="H699" s="155"/>
      <c r="I699" s="44">
        <f aca="true" t="shared" si="45" ref="I699:R699">SUM(I685:I698)</f>
        <v>8.700000000000001</v>
      </c>
      <c r="J699" s="44">
        <f t="shared" si="45"/>
        <v>6.300000000000001</v>
      </c>
      <c r="K699" s="44">
        <f t="shared" si="45"/>
        <v>51.10000000000001</v>
      </c>
      <c r="L699" s="44">
        <f t="shared" si="45"/>
        <v>248</v>
      </c>
      <c r="M699" s="44">
        <f t="shared" si="45"/>
        <v>11.2</v>
      </c>
      <c r="N699" s="44">
        <f t="shared" si="45"/>
        <v>9.9</v>
      </c>
      <c r="O699" s="44">
        <f t="shared" si="45"/>
        <v>7.1000000000000005</v>
      </c>
      <c r="P699" s="44">
        <f t="shared" si="45"/>
        <v>58.7</v>
      </c>
      <c r="Q699" s="44">
        <f t="shared" si="45"/>
        <v>281</v>
      </c>
      <c r="R699" s="44">
        <f t="shared" si="45"/>
        <v>11.4</v>
      </c>
      <c r="S699" s="31"/>
    </row>
    <row r="700" spans="1:19" s="130" customFormat="1" ht="12.75">
      <c r="A700" s="155" t="s">
        <v>31</v>
      </c>
      <c r="B700" s="156"/>
      <c r="C700" s="156"/>
      <c r="D700" s="156"/>
      <c r="E700" s="8"/>
      <c r="F700" s="8"/>
      <c r="G700" s="8"/>
      <c r="H700" s="8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31"/>
    </row>
    <row r="701" spans="1:19" s="130" customFormat="1" ht="12.75">
      <c r="A701" s="8" t="s">
        <v>482</v>
      </c>
      <c r="B701" s="8">
        <v>65</v>
      </c>
      <c r="C701" s="8">
        <v>70</v>
      </c>
      <c r="D701" s="8" t="s">
        <v>66</v>
      </c>
      <c r="E701" s="8">
        <v>68.3</v>
      </c>
      <c r="F701" s="8">
        <v>65</v>
      </c>
      <c r="G701" s="8">
        <v>73.5</v>
      </c>
      <c r="H701" s="8">
        <v>70</v>
      </c>
      <c r="I701" s="85">
        <v>0.24</v>
      </c>
      <c r="J701" s="85">
        <v>0.06</v>
      </c>
      <c r="K701" s="85">
        <v>1.5</v>
      </c>
      <c r="L701" s="85">
        <v>8</v>
      </c>
      <c r="M701" s="85">
        <v>6</v>
      </c>
      <c r="N701" s="85">
        <v>0.28</v>
      </c>
      <c r="O701" s="85">
        <v>0.07</v>
      </c>
      <c r="P701" s="85">
        <v>1.7</v>
      </c>
      <c r="Q701" s="85">
        <v>9</v>
      </c>
      <c r="R701" s="85">
        <v>7</v>
      </c>
      <c r="S701" s="8">
        <v>112</v>
      </c>
    </row>
    <row r="702" spans="1:19" s="130" customFormat="1" ht="12.75">
      <c r="A702" s="132" t="s">
        <v>517</v>
      </c>
      <c r="B702" s="39">
        <v>85</v>
      </c>
      <c r="C702" s="39">
        <v>100</v>
      </c>
      <c r="D702" s="11" t="s">
        <v>156</v>
      </c>
      <c r="E702" s="16">
        <v>93</v>
      </c>
      <c r="F702" s="16">
        <v>88</v>
      </c>
      <c r="G702" s="16">
        <v>111</v>
      </c>
      <c r="H702" s="16">
        <v>105</v>
      </c>
      <c r="I702" s="85">
        <v>11.8</v>
      </c>
      <c r="J702" s="85">
        <v>2.2</v>
      </c>
      <c r="K702" s="85">
        <v>7.74</v>
      </c>
      <c r="L702" s="85">
        <v>98</v>
      </c>
      <c r="M702" s="85"/>
      <c r="N702" s="85">
        <v>13.8</v>
      </c>
      <c r="O702" s="85">
        <v>2.56</v>
      </c>
      <c r="P702" s="85">
        <v>9.03</v>
      </c>
      <c r="Q702" s="85">
        <v>114</v>
      </c>
      <c r="R702" s="85"/>
      <c r="S702" s="15">
        <v>349</v>
      </c>
    </row>
    <row r="703" spans="1:19" s="130" customFormat="1" ht="12.75">
      <c r="A703" s="132" t="s">
        <v>516</v>
      </c>
      <c r="B703" s="39"/>
      <c r="C703" s="39"/>
      <c r="D703" s="130" t="s">
        <v>53</v>
      </c>
      <c r="E703" s="39"/>
      <c r="F703" s="39">
        <v>25</v>
      </c>
      <c r="G703" s="39"/>
      <c r="H703" s="39">
        <v>30</v>
      </c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15"/>
    </row>
    <row r="704" spans="1:19" s="130" customFormat="1" ht="12.75">
      <c r="A704" s="12"/>
      <c r="B704" s="12"/>
      <c r="C704" s="12"/>
      <c r="D704" s="11" t="s">
        <v>16</v>
      </c>
      <c r="E704" s="16">
        <v>42</v>
      </c>
      <c r="F704" s="16">
        <v>34</v>
      </c>
      <c r="G704" s="16">
        <v>49</v>
      </c>
      <c r="H704" s="16">
        <v>39.7</v>
      </c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31"/>
    </row>
    <row r="705" spans="1:19" s="130" customFormat="1" ht="12.75">
      <c r="A705" s="132"/>
      <c r="B705" s="39"/>
      <c r="C705" s="39"/>
      <c r="D705" s="11" t="s">
        <v>396</v>
      </c>
      <c r="E705" s="16">
        <v>16</v>
      </c>
      <c r="F705" s="16">
        <v>14</v>
      </c>
      <c r="G705" s="16">
        <v>18.7</v>
      </c>
      <c r="H705" s="16">
        <v>16.3</v>
      </c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31"/>
    </row>
    <row r="706" spans="1:19" s="130" customFormat="1" ht="12.75">
      <c r="A706" s="12"/>
      <c r="B706" s="12"/>
      <c r="C706" s="12"/>
      <c r="D706" s="11" t="s">
        <v>182</v>
      </c>
      <c r="E706" s="16">
        <v>5</v>
      </c>
      <c r="F706" s="16">
        <v>5</v>
      </c>
      <c r="G706" s="16">
        <v>5.8</v>
      </c>
      <c r="H706" s="16">
        <v>5.8</v>
      </c>
      <c r="I706" s="71"/>
      <c r="J706" s="71"/>
      <c r="K706" s="71"/>
      <c r="L706" s="92"/>
      <c r="M706" s="71"/>
      <c r="N706" s="71"/>
      <c r="O706" s="71"/>
      <c r="P706" s="71"/>
      <c r="Q706" s="71"/>
      <c r="R706" s="71"/>
      <c r="S706" s="31"/>
    </row>
    <row r="707" spans="1:19" s="130" customFormat="1" ht="12.75">
      <c r="A707" s="12"/>
      <c r="B707" s="12"/>
      <c r="C707" s="12"/>
      <c r="D707" s="11" t="s">
        <v>60</v>
      </c>
      <c r="E707" s="16">
        <v>5</v>
      </c>
      <c r="F707" s="16">
        <v>5</v>
      </c>
      <c r="G707" s="16">
        <v>6</v>
      </c>
      <c r="H707" s="16">
        <v>6</v>
      </c>
      <c r="I707" s="33"/>
      <c r="J707" s="33"/>
      <c r="K707" s="33"/>
      <c r="L707" s="133"/>
      <c r="M707" s="71"/>
      <c r="N707" s="71"/>
      <c r="O707" s="71"/>
      <c r="P707" s="71"/>
      <c r="Q707" s="71"/>
      <c r="R707" s="71"/>
      <c r="S707" s="31"/>
    </row>
    <row r="708" spans="1:19" s="130" customFormat="1" ht="12.75">
      <c r="A708" s="12"/>
      <c r="B708" s="12"/>
      <c r="C708" s="12"/>
      <c r="D708" s="71" t="s">
        <v>429</v>
      </c>
      <c r="E708" s="16"/>
      <c r="F708" s="16">
        <v>70</v>
      </c>
      <c r="G708" s="16"/>
      <c r="H708" s="16">
        <v>85</v>
      </c>
      <c r="I708" s="33"/>
      <c r="J708" s="33"/>
      <c r="K708" s="33"/>
      <c r="L708" s="133"/>
      <c r="M708" s="71"/>
      <c r="N708" s="71"/>
      <c r="O708" s="71"/>
      <c r="P708" s="71"/>
      <c r="Q708" s="71"/>
      <c r="R708" s="71"/>
      <c r="S708" s="31"/>
    </row>
    <row r="709" spans="1:19" s="130" customFormat="1" ht="12.75">
      <c r="A709" s="11" t="s">
        <v>34</v>
      </c>
      <c r="B709" s="8">
        <v>110</v>
      </c>
      <c r="C709" s="8">
        <v>150</v>
      </c>
      <c r="D709" s="8" t="s">
        <v>321</v>
      </c>
      <c r="E709" s="16">
        <v>124.3</v>
      </c>
      <c r="F709" s="16">
        <v>92.4</v>
      </c>
      <c r="G709" s="16">
        <v>169.5</v>
      </c>
      <c r="H709" s="16">
        <v>126</v>
      </c>
      <c r="I709" s="84">
        <v>2.2</v>
      </c>
      <c r="J709" s="84">
        <v>3.75</v>
      </c>
      <c r="K709" s="84">
        <v>14.9</v>
      </c>
      <c r="L709" s="84">
        <v>116</v>
      </c>
      <c r="M709" s="84">
        <v>3.75</v>
      </c>
      <c r="N709" s="84">
        <v>2.85</v>
      </c>
      <c r="O709" s="84">
        <v>4.7</v>
      </c>
      <c r="P709" s="84">
        <v>19.1</v>
      </c>
      <c r="Q709" s="84">
        <v>149</v>
      </c>
      <c r="R709" s="84">
        <v>4.7</v>
      </c>
      <c r="S709" s="31">
        <v>434</v>
      </c>
    </row>
    <row r="710" spans="1:19" s="130" customFormat="1" ht="12.75">
      <c r="A710" s="11"/>
      <c r="B710" s="8"/>
      <c r="C710" s="8"/>
      <c r="D710" s="8" t="s">
        <v>322</v>
      </c>
      <c r="E710" s="16">
        <v>132.3</v>
      </c>
      <c r="F710" s="16">
        <v>92.4</v>
      </c>
      <c r="G710" s="16">
        <v>180.4</v>
      </c>
      <c r="H710" s="16">
        <v>126</v>
      </c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31"/>
    </row>
    <row r="711" spans="1:19" s="130" customFormat="1" ht="12.75">
      <c r="A711" s="11"/>
      <c r="B711" s="8"/>
      <c r="C711" s="8"/>
      <c r="D711" s="8" t="s">
        <v>323</v>
      </c>
      <c r="E711" s="16">
        <v>142.4</v>
      </c>
      <c r="F711" s="16">
        <v>92.4</v>
      </c>
      <c r="G711" s="16">
        <v>194.1</v>
      </c>
      <c r="H711" s="16">
        <v>126</v>
      </c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31"/>
    </row>
    <row r="712" spans="1:19" s="130" customFormat="1" ht="12.75">
      <c r="A712" s="11"/>
      <c r="B712" s="8"/>
      <c r="C712" s="8"/>
      <c r="D712" s="8" t="s">
        <v>324</v>
      </c>
      <c r="E712" s="16">
        <v>154</v>
      </c>
      <c r="F712" s="16">
        <v>92.4</v>
      </c>
      <c r="G712" s="16">
        <v>210</v>
      </c>
      <c r="H712" s="16">
        <v>126</v>
      </c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31"/>
    </row>
    <row r="713" spans="1:19" s="130" customFormat="1" ht="12.75">
      <c r="A713" s="12"/>
      <c r="B713" s="8"/>
      <c r="C713" s="8"/>
      <c r="D713" s="8" t="s">
        <v>40</v>
      </c>
      <c r="E713" s="16">
        <v>4.5</v>
      </c>
      <c r="F713" s="16">
        <v>4.5</v>
      </c>
      <c r="G713" s="16">
        <v>6</v>
      </c>
      <c r="H713" s="16">
        <v>6</v>
      </c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31"/>
    </row>
    <row r="714" spans="1:19" s="130" customFormat="1" ht="12.75">
      <c r="A714" s="12"/>
      <c r="B714" s="12"/>
      <c r="C714" s="12"/>
      <c r="D714" s="8" t="s">
        <v>11</v>
      </c>
      <c r="E714" s="16">
        <v>18</v>
      </c>
      <c r="F714" s="16">
        <v>18</v>
      </c>
      <c r="G714" s="16">
        <v>25</v>
      </c>
      <c r="H714" s="16">
        <v>25</v>
      </c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31"/>
    </row>
    <row r="715" spans="1:19" s="130" customFormat="1" ht="12.75">
      <c r="A715" s="8" t="s">
        <v>59</v>
      </c>
      <c r="B715" s="8">
        <v>150</v>
      </c>
      <c r="C715" s="8">
        <v>180</v>
      </c>
      <c r="D715" s="8" t="s">
        <v>184</v>
      </c>
      <c r="E715" s="16" t="s">
        <v>183</v>
      </c>
      <c r="F715" s="16" t="s">
        <v>183</v>
      </c>
      <c r="G715" s="16" t="s">
        <v>474</v>
      </c>
      <c r="H715" s="16" t="s">
        <v>474</v>
      </c>
      <c r="I715" s="85">
        <v>0.07</v>
      </c>
      <c r="J715" s="85">
        <v>0</v>
      </c>
      <c r="K715" s="85">
        <v>11.2</v>
      </c>
      <c r="L715" s="85">
        <v>45</v>
      </c>
      <c r="M715" s="85">
        <v>0</v>
      </c>
      <c r="N715" s="84">
        <v>0.09</v>
      </c>
      <c r="O715" s="84">
        <v>0</v>
      </c>
      <c r="P715" s="84">
        <v>13.6</v>
      </c>
      <c r="Q715" s="84">
        <v>54</v>
      </c>
      <c r="R715" s="84">
        <v>0</v>
      </c>
      <c r="S715" s="91">
        <v>503</v>
      </c>
    </row>
    <row r="716" spans="1:19" s="130" customFormat="1" ht="12.75">
      <c r="A716" s="8"/>
      <c r="B716" s="16"/>
      <c r="C716" s="16"/>
      <c r="D716" s="8" t="s">
        <v>13</v>
      </c>
      <c r="E716" s="16">
        <v>9.5</v>
      </c>
      <c r="F716" s="16">
        <v>9.5</v>
      </c>
      <c r="G716" s="16">
        <v>10.5</v>
      </c>
      <c r="H716" s="16">
        <v>10.5</v>
      </c>
      <c r="I716" s="106"/>
      <c r="J716" s="106"/>
      <c r="K716" s="106"/>
      <c r="L716" s="106"/>
      <c r="M716" s="106"/>
      <c r="N716" s="84"/>
      <c r="O716" s="84"/>
      <c r="P716" s="84"/>
      <c r="Q716" s="84"/>
      <c r="R716" s="84"/>
      <c r="S716" s="91"/>
    </row>
    <row r="717" spans="1:19" s="130" customFormat="1" ht="12.75">
      <c r="A717" s="8"/>
      <c r="B717" s="16"/>
      <c r="C717" s="16"/>
      <c r="D717" s="8" t="s">
        <v>53</v>
      </c>
      <c r="E717" s="16">
        <v>94</v>
      </c>
      <c r="F717" s="16">
        <v>94</v>
      </c>
      <c r="G717" s="16">
        <v>175</v>
      </c>
      <c r="H717" s="16">
        <v>175</v>
      </c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91"/>
    </row>
    <row r="718" spans="1:19" s="130" customFormat="1" ht="12.75">
      <c r="A718" s="8" t="s">
        <v>134</v>
      </c>
      <c r="B718" s="129" t="s">
        <v>506</v>
      </c>
      <c r="C718" s="8" t="s">
        <v>85</v>
      </c>
      <c r="D718" s="8" t="s">
        <v>44</v>
      </c>
      <c r="E718" s="8">
        <v>10</v>
      </c>
      <c r="F718" s="8">
        <v>10</v>
      </c>
      <c r="G718" s="8">
        <v>20</v>
      </c>
      <c r="H718" s="8">
        <v>20</v>
      </c>
      <c r="I718" s="84">
        <v>0.76</v>
      </c>
      <c r="J718" s="84">
        <v>0.08</v>
      </c>
      <c r="K718" s="84">
        <v>4.92</v>
      </c>
      <c r="L718" s="84">
        <v>23</v>
      </c>
      <c r="M718" s="84">
        <v>0</v>
      </c>
      <c r="N718" s="84">
        <v>1.52</v>
      </c>
      <c r="O718" s="84">
        <v>0.16</v>
      </c>
      <c r="P718" s="84">
        <v>9.84</v>
      </c>
      <c r="Q718" s="84">
        <v>47</v>
      </c>
      <c r="R718" s="84">
        <v>0</v>
      </c>
      <c r="S718" s="31">
        <v>114</v>
      </c>
    </row>
    <row r="719" spans="1:19" s="130" customFormat="1" ht="12.75">
      <c r="A719" s="12"/>
      <c r="B719" s="12"/>
      <c r="C719" s="12"/>
      <c r="D719" s="8" t="s">
        <v>22</v>
      </c>
      <c r="E719" s="8">
        <v>20</v>
      </c>
      <c r="F719" s="8">
        <v>20</v>
      </c>
      <c r="G719" s="8">
        <v>25</v>
      </c>
      <c r="H719" s="8">
        <v>25</v>
      </c>
      <c r="I719" s="84">
        <v>1.32</v>
      </c>
      <c r="J719" s="84">
        <v>0.24</v>
      </c>
      <c r="K719" s="84">
        <v>6.68</v>
      </c>
      <c r="L719" s="84">
        <v>34</v>
      </c>
      <c r="M719" s="84">
        <v>0</v>
      </c>
      <c r="N719" s="84">
        <v>1.65</v>
      </c>
      <c r="O719" s="84">
        <v>0.3</v>
      </c>
      <c r="P719" s="84">
        <v>8.35</v>
      </c>
      <c r="Q719" s="84">
        <v>43</v>
      </c>
      <c r="R719" s="84">
        <v>0</v>
      </c>
      <c r="S719" s="31">
        <v>115</v>
      </c>
    </row>
    <row r="720" spans="1:19" s="130" customFormat="1" ht="12.75">
      <c r="A720" s="155" t="s">
        <v>45</v>
      </c>
      <c r="B720" s="155"/>
      <c r="C720" s="155"/>
      <c r="D720" s="155"/>
      <c r="E720" s="155"/>
      <c r="F720" s="155"/>
      <c r="G720" s="155"/>
      <c r="H720" s="155"/>
      <c r="I720" s="99">
        <f aca="true" t="shared" si="46" ref="I720:Q720">SUM(I701:I719)</f>
        <v>16.39</v>
      </c>
      <c r="J720" s="99">
        <f t="shared" si="46"/>
        <v>6.33</v>
      </c>
      <c r="K720" s="99">
        <f t="shared" si="46"/>
        <v>46.940000000000005</v>
      </c>
      <c r="L720" s="99">
        <f t="shared" si="46"/>
        <v>324</v>
      </c>
      <c r="M720" s="99">
        <f t="shared" si="46"/>
        <v>9.75</v>
      </c>
      <c r="N720" s="99">
        <f t="shared" si="46"/>
        <v>20.189999999999998</v>
      </c>
      <c r="O720" s="99">
        <f t="shared" si="46"/>
        <v>7.79</v>
      </c>
      <c r="P720" s="99">
        <f t="shared" si="46"/>
        <v>61.62</v>
      </c>
      <c r="Q720" s="99">
        <f t="shared" si="46"/>
        <v>416</v>
      </c>
      <c r="R720" s="99">
        <f>SUM(R702:R719)</f>
        <v>4.7</v>
      </c>
      <c r="S720" s="31"/>
    </row>
    <row r="721" spans="1:19" s="130" customFormat="1" ht="15">
      <c r="A721" s="155" t="s">
        <v>36</v>
      </c>
      <c r="B721" s="155"/>
      <c r="C721" s="155"/>
      <c r="D721" s="155"/>
      <c r="E721" s="155"/>
      <c r="F721" s="155"/>
      <c r="G721" s="155"/>
      <c r="H721" s="155"/>
      <c r="I721" s="35">
        <f aca="true" t="shared" si="47" ref="I721:R721">I720+I699+I683+I657+I654</f>
        <v>44.870000000000005</v>
      </c>
      <c r="J721" s="35">
        <f t="shared" si="47"/>
        <v>36.44</v>
      </c>
      <c r="K721" s="35">
        <f t="shared" si="47"/>
        <v>196.17000000000002</v>
      </c>
      <c r="L721" s="35">
        <f t="shared" si="47"/>
        <v>1436</v>
      </c>
      <c r="M721" s="35">
        <f t="shared" si="47"/>
        <v>77.86</v>
      </c>
      <c r="N721" s="35">
        <f t="shared" si="47"/>
        <v>52.13999999999999</v>
      </c>
      <c r="O721" s="35">
        <f t="shared" si="47"/>
        <v>44.33</v>
      </c>
      <c r="P721" s="35">
        <f t="shared" si="47"/>
        <v>239.95999999999998</v>
      </c>
      <c r="Q721" s="35">
        <f t="shared" si="47"/>
        <v>1683.2</v>
      </c>
      <c r="R721" s="35">
        <f t="shared" si="47"/>
        <v>60.989999999999995</v>
      </c>
      <c r="S721" s="31"/>
    </row>
    <row r="722" spans="1:19" s="130" customFormat="1" ht="12.75">
      <c r="A722" s="150" t="s">
        <v>551</v>
      </c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60"/>
      <c r="R722" s="12"/>
      <c r="S722" s="12"/>
    </row>
    <row r="723" spans="1:19" ht="12.75">
      <c r="A723" s="152" t="s">
        <v>189</v>
      </c>
      <c r="B723" s="153"/>
      <c r="C723" s="153"/>
      <c r="D723" s="154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1:19" ht="12.75">
      <c r="A724" s="11" t="s">
        <v>492</v>
      </c>
      <c r="B724" s="64" t="s">
        <v>493</v>
      </c>
      <c r="C724" s="64" t="s">
        <v>493</v>
      </c>
      <c r="D724" s="11" t="s">
        <v>494</v>
      </c>
      <c r="E724" s="8">
        <v>55</v>
      </c>
      <c r="F724" s="8">
        <v>45.8</v>
      </c>
      <c r="G724" s="8">
        <v>55</v>
      </c>
      <c r="H724" s="8">
        <v>45.8</v>
      </c>
      <c r="I724" s="85">
        <v>5.1</v>
      </c>
      <c r="J724" s="85">
        <v>4.6</v>
      </c>
      <c r="K724" s="85">
        <v>0.3</v>
      </c>
      <c r="L724" s="85">
        <v>63</v>
      </c>
      <c r="M724" s="85">
        <v>0</v>
      </c>
      <c r="N724" s="85">
        <v>5.1</v>
      </c>
      <c r="O724" s="85">
        <v>4.6</v>
      </c>
      <c r="P724" s="85">
        <v>0.3</v>
      </c>
      <c r="Q724" s="85">
        <v>63</v>
      </c>
      <c r="R724" s="85">
        <v>0</v>
      </c>
      <c r="S724" s="31">
        <v>306</v>
      </c>
    </row>
    <row r="725" spans="1:19" ht="12.75">
      <c r="A725" s="11" t="s">
        <v>319</v>
      </c>
      <c r="B725" s="16">
        <v>130</v>
      </c>
      <c r="C725" s="16">
        <v>150</v>
      </c>
      <c r="D725" s="11" t="s">
        <v>407</v>
      </c>
      <c r="E725" s="16">
        <v>13</v>
      </c>
      <c r="F725" s="16">
        <v>13</v>
      </c>
      <c r="G725" s="16">
        <v>19</v>
      </c>
      <c r="H725" s="16">
        <v>19</v>
      </c>
      <c r="I725" s="84">
        <v>4</v>
      </c>
      <c r="J725" s="84">
        <v>4.8</v>
      </c>
      <c r="K725" s="84">
        <v>24</v>
      </c>
      <c r="L725" s="102">
        <v>156</v>
      </c>
      <c r="M725" s="84">
        <v>0.7</v>
      </c>
      <c r="N725" s="84">
        <v>4.65</v>
      </c>
      <c r="O725" s="84">
        <v>5.6</v>
      </c>
      <c r="P725" s="84">
        <v>27.8</v>
      </c>
      <c r="Q725" s="102">
        <v>180</v>
      </c>
      <c r="R725" s="84">
        <v>0.9</v>
      </c>
      <c r="S725" s="90">
        <v>271</v>
      </c>
    </row>
    <row r="726" spans="1:19" ht="12.75">
      <c r="A726" s="33" t="s">
        <v>113</v>
      </c>
      <c r="B726" s="16"/>
      <c r="C726" s="16"/>
      <c r="D726" s="11" t="s">
        <v>11</v>
      </c>
      <c r="E726" s="16">
        <v>85</v>
      </c>
      <c r="F726" s="16">
        <v>85</v>
      </c>
      <c r="G726" s="16">
        <v>95</v>
      </c>
      <c r="H726" s="16">
        <v>95</v>
      </c>
      <c r="I726" s="98"/>
      <c r="J726" s="98"/>
      <c r="K726" s="98"/>
      <c r="L726" s="98"/>
      <c r="M726" s="98"/>
      <c r="N726" s="95"/>
      <c r="O726" s="95"/>
      <c r="P726" s="95"/>
      <c r="Q726" s="95"/>
      <c r="R726" s="95"/>
      <c r="S726" s="90"/>
    </row>
    <row r="727" spans="1:19" ht="12.75">
      <c r="A727" s="33"/>
      <c r="B727" s="16"/>
      <c r="C727" s="16"/>
      <c r="D727" s="11" t="s">
        <v>53</v>
      </c>
      <c r="E727" s="16">
        <v>50</v>
      </c>
      <c r="F727" s="16">
        <v>50</v>
      </c>
      <c r="G727" s="16">
        <v>60</v>
      </c>
      <c r="H727" s="16">
        <v>60</v>
      </c>
      <c r="I727" s="98"/>
      <c r="J727" s="98"/>
      <c r="K727" s="98"/>
      <c r="L727" s="98"/>
      <c r="M727" s="98"/>
      <c r="N727" s="95"/>
      <c r="O727" s="95"/>
      <c r="P727" s="95"/>
      <c r="Q727" s="95"/>
      <c r="R727" s="95"/>
      <c r="S727" s="90"/>
    </row>
    <row r="728" spans="1:19" ht="12.75">
      <c r="A728" s="33"/>
      <c r="B728" s="16"/>
      <c r="C728" s="16"/>
      <c r="D728" s="11" t="s">
        <v>13</v>
      </c>
      <c r="E728" s="16">
        <v>3.5</v>
      </c>
      <c r="F728" s="16">
        <v>3.5</v>
      </c>
      <c r="G728" s="16">
        <v>4</v>
      </c>
      <c r="H728" s="16">
        <v>4</v>
      </c>
      <c r="I728" s="98"/>
      <c r="J728" s="98"/>
      <c r="K728" s="98"/>
      <c r="L728" s="98"/>
      <c r="M728" s="98"/>
      <c r="N728" s="95"/>
      <c r="O728" s="95"/>
      <c r="P728" s="95"/>
      <c r="Q728" s="95"/>
      <c r="R728" s="95"/>
      <c r="S728" s="90"/>
    </row>
    <row r="729" spans="1:19" ht="12.75">
      <c r="A729" s="33"/>
      <c r="B729" s="16"/>
      <c r="C729" s="16"/>
      <c r="D729" s="11" t="s">
        <v>40</v>
      </c>
      <c r="E729" s="16">
        <v>3.5</v>
      </c>
      <c r="F729" s="16">
        <v>3.5</v>
      </c>
      <c r="G729" s="16">
        <v>4</v>
      </c>
      <c r="H729" s="16">
        <v>4</v>
      </c>
      <c r="I729" s="98"/>
      <c r="J729" s="98"/>
      <c r="K729" s="98"/>
      <c r="L729" s="98"/>
      <c r="M729" s="98"/>
      <c r="N729" s="95"/>
      <c r="O729" s="95"/>
      <c r="P729" s="95"/>
      <c r="Q729" s="95"/>
      <c r="R729" s="95"/>
      <c r="S729" s="90"/>
    </row>
    <row r="730" spans="1:19" ht="12.75">
      <c r="A730" s="12" t="s">
        <v>46</v>
      </c>
      <c r="B730" s="8">
        <v>150</v>
      </c>
      <c r="C730" s="8">
        <v>200</v>
      </c>
      <c r="D730" s="12" t="s">
        <v>212</v>
      </c>
      <c r="E730" s="8">
        <v>2.5</v>
      </c>
      <c r="F730" s="8">
        <v>2.5</v>
      </c>
      <c r="G730" s="8">
        <v>3</v>
      </c>
      <c r="H730" s="8">
        <v>3</v>
      </c>
      <c r="I730" s="108">
        <v>2.6</v>
      </c>
      <c r="J730" s="108">
        <v>1.5</v>
      </c>
      <c r="K730" s="108">
        <v>16.7</v>
      </c>
      <c r="L730" s="108">
        <v>98.5</v>
      </c>
      <c r="M730" s="108">
        <v>0.012</v>
      </c>
      <c r="N730" s="108">
        <v>3.5</v>
      </c>
      <c r="O730" s="108">
        <v>3.4</v>
      </c>
      <c r="P730" s="108">
        <v>22.3</v>
      </c>
      <c r="Q730" s="108">
        <v>130</v>
      </c>
      <c r="R730" s="108">
        <v>0.16</v>
      </c>
      <c r="S730" s="12">
        <v>203</v>
      </c>
    </row>
    <row r="731" spans="1:19" ht="12.75">
      <c r="A731" s="12"/>
      <c r="B731" s="8"/>
      <c r="C731" s="8"/>
      <c r="D731" s="33" t="s">
        <v>466</v>
      </c>
      <c r="E731" s="16">
        <v>28</v>
      </c>
      <c r="F731" s="16">
        <v>28</v>
      </c>
      <c r="G731" s="16">
        <v>37</v>
      </c>
      <c r="H731" s="16">
        <v>37</v>
      </c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2"/>
    </row>
    <row r="732" spans="1:19" ht="12.75">
      <c r="A732" s="12"/>
      <c r="B732" s="8"/>
      <c r="C732" s="8"/>
      <c r="D732" s="101" t="s">
        <v>469</v>
      </c>
      <c r="E732" s="97"/>
      <c r="F732" s="97">
        <v>70</v>
      </c>
      <c r="G732" s="97"/>
      <c r="H732" s="97">
        <v>92.5</v>
      </c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2"/>
    </row>
    <row r="733" spans="1:19" ht="12.75">
      <c r="A733" s="12"/>
      <c r="B733" s="8"/>
      <c r="C733" s="8"/>
      <c r="D733" s="12" t="s">
        <v>53</v>
      </c>
      <c r="E733" s="8">
        <v>123</v>
      </c>
      <c r="F733" s="8">
        <v>123</v>
      </c>
      <c r="G733" s="8">
        <v>164</v>
      </c>
      <c r="H733" s="8">
        <v>164</v>
      </c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2"/>
    </row>
    <row r="734" spans="1:19" ht="12.75">
      <c r="A734" s="8" t="s">
        <v>295</v>
      </c>
      <c r="B734" s="34" t="s">
        <v>240</v>
      </c>
      <c r="C734" s="34" t="s">
        <v>239</v>
      </c>
      <c r="D734" s="8" t="s">
        <v>296</v>
      </c>
      <c r="E734" s="16">
        <v>20</v>
      </c>
      <c r="F734" s="16">
        <v>20</v>
      </c>
      <c r="G734" s="16">
        <v>25</v>
      </c>
      <c r="H734" s="16">
        <v>25</v>
      </c>
      <c r="I734" s="85">
        <v>1.5</v>
      </c>
      <c r="J734" s="85">
        <v>0.56</v>
      </c>
      <c r="K734" s="85">
        <v>10.2</v>
      </c>
      <c r="L734" s="85">
        <v>52</v>
      </c>
      <c r="M734" s="84">
        <v>0</v>
      </c>
      <c r="N734" s="85">
        <v>1.9</v>
      </c>
      <c r="O734" s="85">
        <v>0.71</v>
      </c>
      <c r="P734" s="85">
        <v>12.8</v>
      </c>
      <c r="Q734" s="85">
        <v>65</v>
      </c>
      <c r="R734" s="84">
        <v>0</v>
      </c>
      <c r="S734" s="134">
        <v>117</v>
      </c>
    </row>
    <row r="735" spans="1:19" ht="12.75">
      <c r="A735" s="8" t="s">
        <v>104</v>
      </c>
      <c r="B735" s="8">
        <v>8</v>
      </c>
      <c r="C735" s="8">
        <v>12</v>
      </c>
      <c r="D735" s="8" t="s">
        <v>200</v>
      </c>
      <c r="E735" s="16">
        <v>8.1</v>
      </c>
      <c r="F735" s="16">
        <v>8</v>
      </c>
      <c r="G735" s="16">
        <v>12.2</v>
      </c>
      <c r="H735" s="16">
        <v>12</v>
      </c>
      <c r="I735" s="84">
        <v>1.48</v>
      </c>
      <c r="J735" s="84">
        <v>1.58</v>
      </c>
      <c r="K735" s="84">
        <v>0.12</v>
      </c>
      <c r="L735" s="84">
        <v>21</v>
      </c>
      <c r="M735" s="84">
        <v>0</v>
      </c>
      <c r="N735" s="84">
        <v>2.37</v>
      </c>
      <c r="O735" s="84">
        <v>2.37</v>
      </c>
      <c r="P735" s="84">
        <v>0.18</v>
      </c>
      <c r="Q735" s="84">
        <v>31.6</v>
      </c>
      <c r="R735" s="84">
        <v>0</v>
      </c>
      <c r="S735" s="90">
        <v>107</v>
      </c>
    </row>
    <row r="736" spans="1:19" ht="12.75">
      <c r="A736" s="150" t="s">
        <v>14</v>
      </c>
      <c r="B736" s="151"/>
      <c r="C736" s="151"/>
      <c r="D736" s="151"/>
      <c r="E736" s="151"/>
      <c r="F736" s="151"/>
      <c r="G736" s="151"/>
      <c r="H736" s="160"/>
      <c r="I736" s="104">
        <f aca="true" t="shared" si="48" ref="I736:R736">SUM(I724:I735)</f>
        <v>14.68</v>
      </c>
      <c r="J736" s="104">
        <f t="shared" si="48"/>
        <v>13.04</v>
      </c>
      <c r="K736" s="104">
        <f t="shared" si="48"/>
        <v>51.32</v>
      </c>
      <c r="L736" s="104">
        <f t="shared" si="48"/>
        <v>390.5</v>
      </c>
      <c r="M736" s="104">
        <f t="shared" si="48"/>
        <v>0.712</v>
      </c>
      <c r="N736" s="104">
        <f t="shared" si="48"/>
        <v>17.52</v>
      </c>
      <c r="O736" s="104">
        <f t="shared" si="48"/>
        <v>16.68</v>
      </c>
      <c r="P736" s="104">
        <f t="shared" si="48"/>
        <v>63.38</v>
      </c>
      <c r="Q736" s="104">
        <f t="shared" si="48"/>
        <v>469.6</v>
      </c>
      <c r="R736" s="104">
        <f t="shared" si="48"/>
        <v>1.06</v>
      </c>
      <c r="S736" s="103"/>
    </row>
    <row r="737" spans="1:19" ht="12.75">
      <c r="A737" s="155" t="s">
        <v>56</v>
      </c>
      <c r="B737" s="155"/>
      <c r="C737" s="155"/>
      <c r="D737" s="155"/>
      <c r="E737" s="93"/>
      <c r="F737" s="93"/>
      <c r="G737" s="93"/>
      <c r="H737" s="93"/>
      <c r="I737" s="93"/>
      <c r="J737" s="94"/>
      <c r="K737" s="94"/>
      <c r="L737" s="94"/>
      <c r="M737" s="94"/>
      <c r="N737" s="94"/>
      <c r="O737" s="94"/>
      <c r="P737" s="94"/>
      <c r="Q737" s="94"/>
      <c r="R737" s="95"/>
      <c r="S737" s="103"/>
    </row>
    <row r="738" spans="1:19" ht="12.75">
      <c r="A738" s="12" t="s">
        <v>28</v>
      </c>
      <c r="B738" s="8">
        <v>60</v>
      </c>
      <c r="C738" s="8">
        <v>60</v>
      </c>
      <c r="D738" s="8" t="s">
        <v>29</v>
      </c>
      <c r="E738" s="16">
        <v>88</v>
      </c>
      <c r="F738" s="16">
        <v>60</v>
      </c>
      <c r="G738" s="16">
        <v>88</v>
      </c>
      <c r="H738" s="16">
        <v>60</v>
      </c>
      <c r="I738" s="119">
        <v>0.24</v>
      </c>
      <c r="J738" s="119">
        <v>0.24</v>
      </c>
      <c r="K738" s="119">
        <v>5.8</v>
      </c>
      <c r="L738" s="119">
        <v>28.2</v>
      </c>
      <c r="M738" s="119">
        <v>6</v>
      </c>
      <c r="N738" s="119">
        <v>0.24</v>
      </c>
      <c r="O738" s="119">
        <v>0.24</v>
      </c>
      <c r="P738" s="119">
        <v>5.8</v>
      </c>
      <c r="Q738" s="119">
        <v>28.2</v>
      </c>
      <c r="R738" s="119">
        <v>6</v>
      </c>
      <c r="S738" s="12">
        <v>210103</v>
      </c>
    </row>
    <row r="739" spans="1:19" ht="12.75">
      <c r="A739" s="150" t="s">
        <v>57</v>
      </c>
      <c r="B739" s="151"/>
      <c r="C739" s="151"/>
      <c r="D739" s="151"/>
      <c r="E739" s="151"/>
      <c r="F739" s="151"/>
      <c r="G739" s="151"/>
      <c r="H739" s="160"/>
      <c r="I739" s="44">
        <f>I738</f>
        <v>0.24</v>
      </c>
      <c r="J739" s="44">
        <f aca="true" t="shared" si="49" ref="J739:R739">J738</f>
        <v>0.24</v>
      </c>
      <c r="K739" s="44">
        <f t="shared" si="49"/>
        <v>5.8</v>
      </c>
      <c r="L739" s="44">
        <f t="shared" si="49"/>
        <v>28.2</v>
      </c>
      <c r="M739" s="44">
        <f t="shared" si="49"/>
        <v>6</v>
      </c>
      <c r="N739" s="44">
        <f t="shared" si="49"/>
        <v>0.24</v>
      </c>
      <c r="O739" s="44">
        <f t="shared" si="49"/>
        <v>0.24</v>
      </c>
      <c r="P739" s="44">
        <f t="shared" si="49"/>
        <v>5.8</v>
      </c>
      <c r="Q739" s="44">
        <f t="shared" si="49"/>
        <v>28.2</v>
      </c>
      <c r="R739" s="44">
        <f t="shared" si="49"/>
        <v>6</v>
      </c>
      <c r="S739" s="103"/>
    </row>
    <row r="740" spans="1:19" ht="12.75">
      <c r="A740" s="155" t="s">
        <v>15</v>
      </c>
      <c r="B740" s="155"/>
      <c r="C740" s="155"/>
      <c r="D740" s="155"/>
      <c r="E740" s="8"/>
      <c r="F740" s="8"/>
      <c r="G740" s="8"/>
      <c r="H740" s="8"/>
      <c r="I740" s="8"/>
      <c r="J740" s="94"/>
      <c r="K740" s="94"/>
      <c r="L740" s="94"/>
      <c r="M740" s="94"/>
      <c r="N740" s="94"/>
      <c r="O740" s="94"/>
      <c r="P740" s="94"/>
      <c r="Q740" s="94"/>
      <c r="R740" s="95"/>
      <c r="S740" s="103"/>
    </row>
    <row r="741" spans="1:19" ht="12.75">
      <c r="A741" s="12" t="s">
        <v>201</v>
      </c>
      <c r="B741" s="8">
        <v>50</v>
      </c>
      <c r="C741" s="8">
        <v>60</v>
      </c>
      <c r="D741" s="8" t="s">
        <v>321</v>
      </c>
      <c r="E741" s="8">
        <v>41.5</v>
      </c>
      <c r="F741" s="8">
        <v>30</v>
      </c>
      <c r="G741" s="8">
        <v>49</v>
      </c>
      <c r="H741" s="8">
        <v>36</v>
      </c>
      <c r="I741" s="85">
        <v>6.8</v>
      </c>
      <c r="J741" s="85">
        <v>2.12</v>
      </c>
      <c r="K741" s="85">
        <v>4.2</v>
      </c>
      <c r="L741" s="85">
        <v>38</v>
      </c>
      <c r="M741" s="85">
        <v>5.24</v>
      </c>
      <c r="N741" s="85">
        <v>10.2</v>
      </c>
      <c r="O741" s="85">
        <v>3.18</v>
      </c>
      <c r="P741" s="85">
        <v>6.3</v>
      </c>
      <c r="Q741" s="85">
        <v>57</v>
      </c>
      <c r="R741" s="85">
        <v>7.8</v>
      </c>
      <c r="S741" s="12">
        <v>65</v>
      </c>
    </row>
    <row r="742" spans="1:19" ht="12.75">
      <c r="A742" s="12" t="s">
        <v>112</v>
      </c>
      <c r="B742" s="8"/>
      <c r="C742" s="8"/>
      <c r="D742" s="8" t="s">
        <v>322</v>
      </c>
      <c r="E742" s="8">
        <v>43</v>
      </c>
      <c r="F742" s="8">
        <v>30</v>
      </c>
      <c r="G742" s="8">
        <v>51.6</v>
      </c>
      <c r="H742" s="8">
        <v>36</v>
      </c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12"/>
    </row>
    <row r="743" spans="1:19" ht="12.75">
      <c r="A743" s="12"/>
      <c r="B743" s="8"/>
      <c r="C743" s="8"/>
      <c r="D743" s="8" t="s">
        <v>323</v>
      </c>
      <c r="E743" s="8">
        <v>46.2</v>
      </c>
      <c r="F743" s="8">
        <v>30</v>
      </c>
      <c r="G743" s="8">
        <v>55.4</v>
      </c>
      <c r="H743" s="8">
        <v>36</v>
      </c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12"/>
    </row>
    <row r="744" spans="1:19" ht="12.75">
      <c r="A744" s="12"/>
      <c r="B744" s="8"/>
      <c r="C744" s="8"/>
      <c r="D744" s="8" t="s">
        <v>324</v>
      </c>
      <c r="E744" s="8">
        <v>50</v>
      </c>
      <c r="F744" s="8">
        <v>30</v>
      </c>
      <c r="G744" s="8">
        <v>60</v>
      </c>
      <c r="H744" s="8">
        <v>36</v>
      </c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12"/>
    </row>
    <row r="745" spans="1:19" ht="12.75">
      <c r="A745" s="12"/>
      <c r="B745" s="8"/>
      <c r="C745" s="8"/>
      <c r="D745" s="8" t="s">
        <v>16</v>
      </c>
      <c r="E745" s="8">
        <v>7</v>
      </c>
      <c r="F745" s="8">
        <v>5.5</v>
      </c>
      <c r="G745" s="8">
        <v>8.4</v>
      </c>
      <c r="H745" s="8">
        <v>6.6</v>
      </c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12"/>
    </row>
    <row r="746" spans="1:19" ht="12.75">
      <c r="A746" s="12"/>
      <c r="B746" s="12"/>
      <c r="C746" s="12"/>
      <c r="D746" s="12" t="s">
        <v>186</v>
      </c>
      <c r="E746" s="8">
        <v>6.5</v>
      </c>
      <c r="F746" s="8">
        <v>5.5</v>
      </c>
      <c r="G746" s="8">
        <v>7.8</v>
      </c>
      <c r="H746" s="8">
        <v>6.6</v>
      </c>
      <c r="I746" s="71"/>
      <c r="J746" s="71"/>
      <c r="K746" s="71"/>
      <c r="L746" s="71"/>
      <c r="M746" s="71"/>
      <c r="N746" s="71"/>
      <c r="O746" s="71"/>
      <c r="P746" s="71"/>
      <c r="Q746" s="71"/>
      <c r="R746" s="11"/>
      <c r="S746" s="12"/>
    </row>
    <row r="747" spans="1:19" ht="12.75">
      <c r="A747" s="12"/>
      <c r="B747" s="12"/>
      <c r="C747" s="12"/>
      <c r="D747" s="12" t="s">
        <v>48</v>
      </c>
      <c r="E747" s="8">
        <v>10</v>
      </c>
      <c r="F747" s="8">
        <v>6.5</v>
      </c>
      <c r="G747" s="8">
        <v>12</v>
      </c>
      <c r="H747" s="8">
        <v>7.8</v>
      </c>
      <c r="I747" s="71"/>
      <c r="J747" s="71"/>
      <c r="K747" s="71"/>
      <c r="L747" s="71"/>
      <c r="M747" s="71"/>
      <c r="N747" s="71"/>
      <c r="O747" s="71"/>
      <c r="P747" s="71"/>
      <c r="Q747" s="71"/>
      <c r="R747" s="11"/>
      <c r="S747" s="12"/>
    </row>
    <row r="748" spans="1:19" ht="12.75">
      <c r="A748" s="12"/>
      <c r="B748" s="12"/>
      <c r="C748" s="12"/>
      <c r="D748" s="12" t="s">
        <v>60</v>
      </c>
      <c r="E748" s="8">
        <v>2.5</v>
      </c>
      <c r="F748" s="8">
        <v>2.5</v>
      </c>
      <c r="G748" s="8">
        <v>3</v>
      </c>
      <c r="H748" s="8">
        <v>3</v>
      </c>
      <c r="I748" s="71"/>
      <c r="J748" s="71"/>
      <c r="K748" s="71"/>
      <c r="L748" s="71"/>
      <c r="M748" s="71"/>
      <c r="N748" s="71"/>
      <c r="O748" s="71"/>
      <c r="P748" s="71"/>
      <c r="Q748" s="71"/>
      <c r="R748" s="11"/>
      <c r="S748" s="12"/>
    </row>
    <row r="749" spans="1:19" ht="12.75">
      <c r="A749" s="8" t="s">
        <v>490</v>
      </c>
      <c r="B749" s="16" t="s">
        <v>526</v>
      </c>
      <c r="C749" s="16" t="s">
        <v>214</v>
      </c>
      <c r="D749" s="8" t="s">
        <v>413</v>
      </c>
      <c r="E749" s="8">
        <v>33.5</v>
      </c>
      <c r="F749" s="8">
        <v>25</v>
      </c>
      <c r="G749" s="8">
        <v>40</v>
      </c>
      <c r="H749" s="8">
        <v>30</v>
      </c>
      <c r="I749" s="85">
        <v>1.4</v>
      </c>
      <c r="J749" s="85">
        <v>1.2</v>
      </c>
      <c r="K749" s="85">
        <v>9.9</v>
      </c>
      <c r="L749" s="85">
        <v>84</v>
      </c>
      <c r="M749" s="85">
        <v>11.07</v>
      </c>
      <c r="N749" s="85">
        <v>2.4</v>
      </c>
      <c r="O749" s="85">
        <v>1.8</v>
      </c>
      <c r="P749" s="85">
        <v>13.2</v>
      </c>
      <c r="Q749" s="85">
        <v>112</v>
      </c>
      <c r="R749" s="85">
        <v>18.47</v>
      </c>
      <c r="S749" s="31">
        <v>42</v>
      </c>
    </row>
    <row r="750" spans="1:19" ht="12.75">
      <c r="A750" s="8" t="s">
        <v>444</v>
      </c>
      <c r="B750" s="8">
        <v>25</v>
      </c>
      <c r="C750" s="129" t="s">
        <v>449</v>
      </c>
      <c r="D750" s="8" t="s">
        <v>39</v>
      </c>
      <c r="E750" s="8">
        <v>22.5</v>
      </c>
      <c r="F750" s="8">
        <v>18</v>
      </c>
      <c r="G750" s="8">
        <v>30</v>
      </c>
      <c r="H750" s="8">
        <v>24</v>
      </c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1"/>
    </row>
    <row r="751" spans="1:19" ht="12.75">
      <c r="A751" s="8"/>
      <c r="B751" s="8"/>
      <c r="C751" s="8"/>
      <c r="D751" s="8" t="s">
        <v>12</v>
      </c>
      <c r="E751" s="8">
        <v>6</v>
      </c>
      <c r="F751" s="8">
        <v>6</v>
      </c>
      <c r="G751" s="8">
        <v>9</v>
      </c>
      <c r="H751" s="8">
        <v>9</v>
      </c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1"/>
    </row>
    <row r="752" spans="1:19" ht="12.75">
      <c r="A752" s="8"/>
      <c r="B752" s="8"/>
      <c r="C752" s="8"/>
      <c r="D752" s="8" t="s">
        <v>18</v>
      </c>
      <c r="E752" s="8">
        <v>7.5</v>
      </c>
      <c r="F752" s="8">
        <v>6</v>
      </c>
      <c r="G752" s="8">
        <v>12</v>
      </c>
      <c r="H752" s="8">
        <v>10</v>
      </c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1"/>
    </row>
    <row r="753" spans="1:19" ht="12.75">
      <c r="A753" s="12"/>
      <c r="B753" s="8"/>
      <c r="C753" s="8"/>
      <c r="D753" s="8" t="s">
        <v>16</v>
      </c>
      <c r="E753" s="8">
        <v>7.5</v>
      </c>
      <c r="F753" s="8">
        <v>6</v>
      </c>
      <c r="G753" s="8">
        <v>12</v>
      </c>
      <c r="H753" s="8">
        <v>10</v>
      </c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1"/>
    </row>
    <row r="754" spans="1:19" ht="12.75">
      <c r="A754" s="12"/>
      <c r="B754" s="8"/>
      <c r="C754" s="8"/>
      <c r="D754" s="8" t="s">
        <v>321</v>
      </c>
      <c r="E754" s="8">
        <v>20.3</v>
      </c>
      <c r="F754" s="8">
        <v>15</v>
      </c>
      <c r="G754" s="8">
        <v>26.7</v>
      </c>
      <c r="H754" s="8">
        <v>20</v>
      </c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1"/>
    </row>
    <row r="755" spans="1:19" ht="12.75">
      <c r="A755" s="12"/>
      <c r="B755" s="8"/>
      <c r="C755" s="8"/>
      <c r="D755" s="8" t="s">
        <v>322</v>
      </c>
      <c r="E755" s="8">
        <v>21.5</v>
      </c>
      <c r="F755" s="8">
        <v>15</v>
      </c>
      <c r="G755" s="8">
        <v>28.6</v>
      </c>
      <c r="H755" s="8">
        <v>20</v>
      </c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1"/>
    </row>
    <row r="756" spans="1:19" ht="12.75">
      <c r="A756" s="12"/>
      <c r="B756" s="8"/>
      <c r="C756" s="8"/>
      <c r="D756" s="8" t="s">
        <v>323</v>
      </c>
      <c r="E756" s="8">
        <v>23.1</v>
      </c>
      <c r="F756" s="8">
        <v>15</v>
      </c>
      <c r="G756" s="8">
        <v>30.7</v>
      </c>
      <c r="H756" s="8">
        <v>20</v>
      </c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1"/>
    </row>
    <row r="757" spans="1:19" ht="12.75">
      <c r="A757" s="12"/>
      <c r="B757" s="8"/>
      <c r="C757" s="8"/>
      <c r="D757" s="8" t="s">
        <v>324</v>
      </c>
      <c r="E757" s="8">
        <v>25</v>
      </c>
      <c r="F757" s="8">
        <v>15</v>
      </c>
      <c r="G757" s="8">
        <v>33.4</v>
      </c>
      <c r="H757" s="8">
        <v>20</v>
      </c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1"/>
    </row>
    <row r="758" spans="1:19" ht="12.75">
      <c r="A758" s="12"/>
      <c r="B758" s="8"/>
      <c r="C758" s="8"/>
      <c r="D758" s="8" t="s">
        <v>43</v>
      </c>
      <c r="E758" s="8">
        <v>2</v>
      </c>
      <c r="F758" s="8">
        <v>2</v>
      </c>
      <c r="G758" s="8">
        <v>2.5</v>
      </c>
      <c r="H758" s="8">
        <v>2.5</v>
      </c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1"/>
    </row>
    <row r="759" spans="1:19" ht="12.75">
      <c r="A759" s="12"/>
      <c r="B759" s="8"/>
      <c r="C759" s="8"/>
      <c r="D759" s="8" t="s">
        <v>19</v>
      </c>
      <c r="E759" s="8">
        <v>8</v>
      </c>
      <c r="F759" s="8">
        <v>8</v>
      </c>
      <c r="G759" s="8">
        <v>10</v>
      </c>
      <c r="H759" s="8">
        <v>10</v>
      </c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31"/>
    </row>
    <row r="760" spans="1:19" ht="12.75">
      <c r="A760" s="11" t="s">
        <v>103</v>
      </c>
      <c r="B760" s="16">
        <v>100</v>
      </c>
      <c r="C760" s="16">
        <v>150</v>
      </c>
      <c r="D760" s="12" t="s">
        <v>225</v>
      </c>
      <c r="E760" s="8">
        <v>34</v>
      </c>
      <c r="F760" s="8">
        <v>97</v>
      </c>
      <c r="G760" s="8">
        <v>51</v>
      </c>
      <c r="H760" s="8">
        <v>146</v>
      </c>
      <c r="I760" s="85">
        <v>3.7</v>
      </c>
      <c r="J760" s="85">
        <v>0.5</v>
      </c>
      <c r="K760" s="85">
        <v>19.3</v>
      </c>
      <c r="L760" s="85">
        <v>76</v>
      </c>
      <c r="M760" s="85">
        <v>0.01</v>
      </c>
      <c r="N760" s="85">
        <v>8.6</v>
      </c>
      <c r="O760" s="85">
        <v>0.86</v>
      </c>
      <c r="P760" s="85">
        <v>33.5</v>
      </c>
      <c r="Q760" s="85">
        <v>99</v>
      </c>
      <c r="R760" s="85">
        <v>0.015</v>
      </c>
      <c r="S760" s="31">
        <v>297</v>
      </c>
    </row>
    <row r="761" spans="1:19" ht="12.75">
      <c r="A761" s="11"/>
      <c r="B761" s="16"/>
      <c r="C761" s="16"/>
      <c r="D761" s="12" t="s">
        <v>195</v>
      </c>
      <c r="E761" s="8">
        <v>4.5</v>
      </c>
      <c r="F761" s="8">
        <v>4.5</v>
      </c>
      <c r="G761" s="8">
        <v>6</v>
      </c>
      <c r="H761" s="8">
        <v>6</v>
      </c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1"/>
    </row>
    <row r="762" spans="1:19" ht="12.75">
      <c r="A762" s="8" t="s">
        <v>226</v>
      </c>
      <c r="B762" s="16" t="s">
        <v>105</v>
      </c>
      <c r="C762" s="16" t="s">
        <v>105</v>
      </c>
      <c r="D762" s="8" t="s">
        <v>20</v>
      </c>
      <c r="E762" s="8">
        <v>63</v>
      </c>
      <c r="F762" s="8">
        <v>44.4</v>
      </c>
      <c r="G762" s="8">
        <v>63</v>
      </c>
      <c r="H762" s="8">
        <v>44.4</v>
      </c>
      <c r="I762" s="85">
        <v>8.5</v>
      </c>
      <c r="J762" s="85">
        <v>7.5</v>
      </c>
      <c r="K762" s="85">
        <v>4.08</v>
      </c>
      <c r="L762" s="85">
        <v>118</v>
      </c>
      <c r="M762" s="85">
        <v>0</v>
      </c>
      <c r="N762" s="85">
        <v>8.5</v>
      </c>
      <c r="O762" s="85">
        <v>7.5</v>
      </c>
      <c r="P762" s="85">
        <v>4.08</v>
      </c>
      <c r="Q762" s="85">
        <v>118</v>
      </c>
      <c r="R762" s="85">
        <v>0</v>
      </c>
      <c r="S762" s="90">
        <v>396</v>
      </c>
    </row>
    <row r="763" spans="1:19" ht="12.75">
      <c r="A763" s="8" t="s">
        <v>238</v>
      </c>
      <c r="B763" s="135"/>
      <c r="C763" s="16"/>
      <c r="D763" s="8" t="s">
        <v>33</v>
      </c>
      <c r="E763" s="8">
        <v>9</v>
      </c>
      <c r="F763" s="8">
        <v>9</v>
      </c>
      <c r="G763" s="8">
        <v>9</v>
      </c>
      <c r="H763" s="8">
        <v>9</v>
      </c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90"/>
    </row>
    <row r="764" spans="1:19" ht="12.75">
      <c r="A764" s="8" t="s">
        <v>163</v>
      </c>
      <c r="B764" s="135"/>
      <c r="C764" s="16"/>
      <c r="D764" s="8" t="s">
        <v>11</v>
      </c>
      <c r="E764" s="8">
        <v>16</v>
      </c>
      <c r="F764" s="8">
        <v>16</v>
      </c>
      <c r="G764" s="8">
        <v>16</v>
      </c>
      <c r="H764" s="8">
        <v>16</v>
      </c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90"/>
    </row>
    <row r="765" spans="1:19" ht="12.75">
      <c r="A765" s="8"/>
      <c r="B765" s="135"/>
      <c r="C765" s="16"/>
      <c r="D765" s="8" t="s">
        <v>195</v>
      </c>
      <c r="E765" s="8">
        <v>1.8</v>
      </c>
      <c r="F765" s="8">
        <v>1.8</v>
      </c>
      <c r="G765" s="8">
        <v>1.8</v>
      </c>
      <c r="H765" s="8">
        <v>1.8</v>
      </c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90"/>
    </row>
    <row r="766" spans="1:19" ht="12.75">
      <c r="A766" s="8"/>
      <c r="B766" s="135"/>
      <c r="C766" s="16"/>
      <c r="D766" s="44" t="s">
        <v>69</v>
      </c>
      <c r="E766" s="10"/>
      <c r="F766" s="10">
        <v>30</v>
      </c>
      <c r="G766" s="10"/>
      <c r="H766" s="10">
        <v>30</v>
      </c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90">
        <v>445</v>
      </c>
    </row>
    <row r="767" spans="1:19" ht="12.75">
      <c r="A767" s="8"/>
      <c r="B767" s="135"/>
      <c r="C767" s="16"/>
      <c r="D767" s="8" t="s">
        <v>11</v>
      </c>
      <c r="E767" s="8">
        <v>22.5</v>
      </c>
      <c r="F767" s="8">
        <v>22.5</v>
      </c>
      <c r="G767" s="8">
        <v>22.5</v>
      </c>
      <c r="H767" s="8">
        <v>22.5</v>
      </c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90"/>
    </row>
    <row r="768" spans="2:19" ht="12.75">
      <c r="B768" s="135"/>
      <c r="C768" s="135"/>
      <c r="D768" s="8" t="s">
        <v>53</v>
      </c>
      <c r="E768" s="8">
        <v>7.5</v>
      </c>
      <c r="F768" s="8">
        <v>7.5</v>
      </c>
      <c r="G768" s="8">
        <v>7.5</v>
      </c>
      <c r="H768" s="8">
        <v>7.5</v>
      </c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90"/>
    </row>
    <row r="769" spans="1:19" ht="12.75">
      <c r="A769" s="12"/>
      <c r="B769" s="135"/>
      <c r="C769" s="135"/>
      <c r="D769" s="8" t="s">
        <v>61</v>
      </c>
      <c r="E769" s="8">
        <v>1.5</v>
      </c>
      <c r="F769" s="8">
        <v>1.5</v>
      </c>
      <c r="G769" s="8">
        <v>1.5</v>
      </c>
      <c r="H769" s="8">
        <v>1.5</v>
      </c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90"/>
    </row>
    <row r="770" spans="1:19" ht="12.75">
      <c r="A770" s="8"/>
      <c r="B770" s="16"/>
      <c r="C770" s="16"/>
      <c r="D770" s="8" t="s">
        <v>195</v>
      </c>
      <c r="E770" s="8">
        <v>1.5</v>
      </c>
      <c r="F770" s="8">
        <v>1.5</v>
      </c>
      <c r="G770" s="8">
        <v>1.5</v>
      </c>
      <c r="H770" s="8">
        <v>1.5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91"/>
    </row>
    <row r="771" spans="1:19" ht="12.75">
      <c r="A771" s="11" t="s">
        <v>279</v>
      </c>
      <c r="B771" s="8">
        <v>150</v>
      </c>
      <c r="C771" s="8">
        <v>200</v>
      </c>
      <c r="D771" s="8" t="s">
        <v>180</v>
      </c>
      <c r="E771" s="8">
        <v>34</v>
      </c>
      <c r="F771" s="8">
        <v>30</v>
      </c>
      <c r="G771" s="8">
        <v>45.4</v>
      </c>
      <c r="H771" s="8">
        <v>40</v>
      </c>
      <c r="I771" s="85">
        <v>0.37</v>
      </c>
      <c r="J771" s="85">
        <v>0.15</v>
      </c>
      <c r="K771" s="85">
        <v>17.3</v>
      </c>
      <c r="L771" s="85">
        <v>72</v>
      </c>
      <c r="M771" s="85">
        <v>3.22</v>
      </c>
      <c r="N771" s="85">
        <v>0.5</v>
      </c>
      <c r="O771" s="85">
        <v>0.2</v>
      </c>
      <c r="P771" s="85">
        <v>23.1</v>
      </c>
      <c r="Q771" s="85">
        <v>96</v>
      </c>
      <c r="R771" s="85">
        <v>4.3</v>
      </c>
      <c r="S771" s="12">
        <v>526</v>
      </c>
    </row>
    <row r="772" spans="1:19" ht="12.75">
      <c r="A772" s="12"/>
      <c r="B772" s="12"/>
      <c r="C772" s="12"/>
      <c r="D772" s="8" t="s">
        <v>13</v>
      </c>
      <c r="E772" s="8">
        <v>9</v>
      </c>
      <c r="F772" s="8">
        <v>9</v>
      </c>
      <c r="G772" s="8">
        <v>11</v>
      </c>
      <c r="H772" s="8">
        <v>11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2"/>
    </row>
    <row r="773" spans="1:19" ht="12.75">
      <c r="A773" s="12"/>
      <c r="B773" s="12"/>
      <c r="C773" s="12"/>
      <c r="D773" s="12" t="s">
        <v>53</v>
      </c>
      <c r="E773" s="8">
        <v>122</v>
      </c>
      <c r="F773" s="8">
        <v>122</v>
      </c>
      <c r="G773" s="8">
        <v>162</v>
      </c>
      <c r="H773" s="8">
        <v>162</v>
      </c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12"/>
    </row>
    <row r="774" spans="1:19" ht="12.75">
      <c r="A774" s="8" t="s">
        <v>21</v>
      </c>
      <c r="B774" s="16" t="s">
        <v>152</v>
      </c>
      <c r="C774" s="16" t="s">
        <v>84</v>
      </c>
      <c r="D774" s="8" t="s">
        <v>131</v>
      </c>
      <c r="E774" s="16">
        <v>20</v>
      </c>
      <c r="F774" s="16">
        <v>20</v>
      </c>
      <c r="G774" s="16">
        <v>30</v>
      </c>
      <c r="H774" s="16">
        <v>30</v>
      </c>
      <c r="I774" s="84">
        <v>1.52</v>
      </c>
      <c r="J774" s="84">
        <v>0.16</v>
      </c>
      <c r="K774" s="84">
        <v>9.84</v>
      </c>
      <c r="L774" s="84">
        <v>47</v>
      </c>
      <c r="M774" s="84">
        <v>0</v>
      </c>
      <c r="N774" s="84">
        <v>2.28</v>
      </c>
      <c r="O774" s="84">
        <v>0.24</v>
      </c>
      <c r="P774" s="84">
        <v>14.76</v>
      </c>
      <c r="Q774" s="84">
        <v>70</v>
      </c>
      <c r="R774" s="84">
        <v>0</v>
      </c>
      <c r="S774" s="31">
        <v>114</v>
      </c>
    </row>
    <row r="775" spans="1:19" ht="12.75">
      <c r="A775" s="13" t="s">
        <v>49</v>
      </c>
      <c r="B775" s="136"/>
      <c r="C775" s="136"/>
      <c r="D775" s="8" t="s">
        <v>22</v>
      </c>
      <c r="E775" s="16">
        <v>20</v>
      </c>
      <c r="F775" s="16">
        <v>20</v>
      </c>
      <c r="G775" s="16">
        <v>25</v>
      </c>
      <c r="H775" s="16">
        <v>25</v>
      </c>
      <c r="I775" s="85">
        <v>1.32</v>
      </c>
      <c r="J775" s="85">
        <v>0.24</v>
      </c>
      <c r="K775" s="85">
        <v>6.68</v>
      </c>
      <c r="L775" s="85">
        <v>34</v>
      </c>
      <c r="M775" s="85">
        <v>0</v>
      </c>
      <c r="N775" s="85">
        <v>1.65</v>
      </c>
      <c r="O775" s="85">
        <v>0.3</v>
      </c>
      <c r="P775" s="85">
        <v>8.35</v>
      </c>
      <c r="Q775" s="85">
        <v>43</v>
      </c>
      <c r="R775" s="85">
        <v>0</v>
      </c>
      <c r="S775" s="12">
        <v>115</v>
      </c>
    </row>
    <row r="776" spans="1:19" ht="12.75">
      <c r="A776" s="150" t="s">
        <v>23</v>
      </c>
      <c r="B776" s="151"/>
      <c r="C776" s="151"/>
      <c r="D776" s="151"/>
      <c r="E776" s="151"/>
      <c r="F776" s="151"/>
      <c r="G776" s="151"/>
      <c r="H776" s="151"/>
      <c r="I776" s="44">
        <f aca="true" t="shared" si="50" ref="I776:R776">SUM(I741:I775)</f>
        <v>23.61</v>
      </c>
      <c r="J776" s="44">
        <f t="shared" si="50"/>
        <v>11.870000000000001</v>
      </c>
      <c r="K776" s="44">
        <f t="shared" si="50"/>
        <v>71.30000000000001</v>
      </c>
      <c r="L776" s="44">
        <f t="shared" si="50"/>
        <v>469</v>
      </c>
      <c r="M776" s="44">
        <f t="shared" si="50"/>
        <v>19.540000000000003</v>
      </c>
      <c r="N776" s="44">
        <f t="shared" si="50"/>
        <v>34.129999999999995</v>
      </c>
      <c r="O776" s="44">
        <f t="shared" si="50"/>
        <v>14.08</v>
      </c>
      <c r="P776" s="44">
        <f t="shared" si="50"/>
        <v>103.29</v>
      </c>
      <c r="Q776" s="44">
        <f t="shared" si="50"/>
        <v>595</v>
      </c>
      <c r="R776" s="44">
        <f t="shared" si="50"/>
        <v>30.585</v>
      </c>
      <c r="S776" s="31"/>
    </row>
    <row r="777" spans="1:19" ht="12.75">
      <c r="A777" s="150" t="s">
        <v>24</v>
      </c>
      <c r="B777" s="151"/>
      <c r="C777" s="151"/>
      <c r="D777" s="160"/>
      <c r="E777" s="8"/>
      <c r="F777" s="8"/>
      <c r="G777" s="8"/>
      <c r="H777" s="8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31"/>
    </row>
    <row r="778" spans="1:19" ht="12.75">
      <c r="A778" s="110" t="s">
        <v>133</v>
      </c>
      <c r="B778" s="8">
        <v>180</v>
      </c>
      <c r="C778" s="8">
        <v>200</v>
      </c>
      <c r="D778" s="110" t="s">
        <v>133</v>
      </c>
      <c r="E778" s="8">
        <v>185</v>
      </c>
      <c r="F778" s="8">
        <v>180</v>
      </c>
      <c r="G778" s="8">
        <v>202</v>
      </c>
      <c r="H778" s="8">
        <v>200</v>
      </c>
      <c r="I778" s="85">
        <v>5.2</v>
      </c>
      <c r="J778" s="85">
        <v>4.5</v>
      </c>
      <c r="K778" s="85">
        <v>7.2</v>
      </c>
      <c r="L778" s="85">
        <v>90</v>
      </c>
      <c r="M778" s="85">
        <v>1.2</v>
      </c>
      <c r="N778" s="85">
        <v>5.8</v>
      </c>
      <c r="O778" s="85">
        <v>5</v>
      </c>
      <c r="P778" s="85">
        <v>8</v>
      </c>
      <c r="Q778" s="85">
        <v>100</v>
      </c>
      <c r="R778" s="85">
        <v>1.4</v>
      </c>
      <c r="S778" s="12">
        <v>535</v>
      </c>
    </row>
    <row r="779" spans="1:19" ht="12.75">
      <c r="A779" s="8" t="s">
        <v>457</v>
      </c>
      <c r="B779" s="8">
        <v>50</v>
      </c>
      <c r="C779" s="8">
        <v>60</v>
      </c>
      <c r="D779" s="8" t="s">
        <v>286</v>
      </c>
      <c r="E779" s="16"/>
      <c r="F779" s="16">
        <v>36</v>
      </c>
      <c r="G779" s="16"/>
      <c r="H779" s="16">
        <v>43</v>
      </c>
      <c r="I779" s="84">
        <v>2.9</v>
      </c>
      <c r="J779" s="84">
        <v>3.1</v>
      </c>
      <c r="K779" s="84">
        <v>17.5</v>
      </c>
      <c r="L779" s="84">
        <v>109</v>
      </c>
      <c r="M779" s="84">
        <v>0</v>
      </c>
      <c r="N779" s="84">
        <v>3.5</v>
      </c>
      <c r="O779" s="84">
        <v>3.7</v>
      </c>
      <c r="P779" s="84">
        <v>21</v>
      </c>
      <c r="Q779" s="84">
        <v>131</v>
      </c>
      <c r="R779" s="84">
        <v>0</v>
      </c>
      <c r="S779" s="12">
        <v>562</v>
      </c>
    </row>
    <row r="780" spans="1:19" ht="12.75">
      <c r="A780" s="8" t="s">
        <v>458</v>
      </c>
      <c r="B780" s="8"/>
      <c r="C780" s="8"/>
      <c r="D780" s="8" t="s">
        <v>61</v>
      </c>
      <c r="E780" s="16">
        <v>29</v>
      </c>
      <c r="F780" s="16">
        <v>29</v>
      </c>
      <c r="G780" s="16">
        <v>33</v>
      </c>
      <c r="H780" s="16">
        <v>33</v>
      </c>
      <c r="I780" s="94"/>
      <c r="J780" s="94"/>
      <c r="K780" s="94"/>
      <c r="L780" s="94"/>
      <c r="M780" s="94"/>
      <c r="N780" s="94"/>
      <c r="O780" s="94"/>
      <c r="P780" s="94"/>
      <c r="Q780" s="94"/>
      <c r="R780" s="44"/>
      <c r="S780" s="12"/>
    </row>
    <row r="781" spans="1:19" ht="12.75">
      <c r="A781" s="12"/>
      <c r="B781" s="8"/>
      <c r="C781" s="8"/>
      <c r="D781" s="8" t="s">
        <v>13</v>
      </c>
      <c r="E781" s="16">
        <v>1.7</v>
      </c>
      <c r="F781" s="16">
        <v>1.7</v>
      </c>
      <c r="G781" s="16">
        <v>2</v>
      </c>
      <c r="H781" s="16">
        <v>2</v>
      </c>
      <c r="I781" s="94"/>
      <c r="J781" s="94"/>
      <c r="K781" s="94"/>
      <c r="L781" s="94"/>
      <c r="M781" s="94"/>
      <c r="N781" s="94"/>
      <c r="O781" s="94"/>
      <c r="P781" s="94"/>
      <c r="Q781" s="94"/>
      <c r="R781" s="44"/>
      <c r="S781" s="12"/>
    </row>
    <row r="782" spans="1:19" ht="12.75">
      <c r="A782" s="12"/>
      <c r="B782" s="8"/>
      <c r="C782" s="8"/>
      <c r="D782" s="8" t="s">
        <v>195</v>
      </c>
      <c r="E782" s="16">
        <v>2.5</v>
      </c>
      <c r="F782" s="16">
        <v>2.5</v>
      </c>
      <c r="G782" s="16">
        <v>3</v>
      </c>
      <c r="H782" s="16">
        <v>3</v>
      </c>
      <c r="I782" s="94"/>
      <c r="J782" s="94"/>
      <c r="K782" s="94"/>
      <c r="L782" s="94"/>
      <c r="M782" s="94"/>
      <c r="N782" s="94"/>
      <c r="O782" s="94"/>
      <c r="P782" s="94"/>
      <c r="Q782" s="94"/>
      <c r="R782" s="44"/>
      <c r="S782" s="12"/>
    </row>
    <row r="783" spans="1:19" ht="12.75">
      <c r="A783" s="12"/>
      <c r="B783" s="8"/>
      <c r="C783" s="8"/>
      <c r="D783" s="8" t="s">
        <v>318</v>
      </c>
      <c r="E783" s="16">
        <v>3.5</v>
      </c>
      <c r="F783" s="16">
        <v>3.1</v>
      </c>
      <c r="G783" s="16">
        <v>4.2</v>
      </c>
      <c r="H783" s="16">
        <v>3.3</v>
      </c>
      <c r="I783" s="94"/>
      <c r="J783" s="94"/>
      <c r="K783" s="94"/>
      <c r="L783" s="94"/>
      <c r="M783" s="94"/>
      <c r="N783" s="94"/>
      <c r="O783" s="94"/>
      <c r="P783" s="94"/>
      <c r="Q783" s="94"/>
      <c r="R783" s="44"/>
      <c r="S783" s="12"/>
    </row>
    <row r="784" spans="1:19" ht="12.75">
      <c r="A784" s="12"/>
      <c r="B784" s="8"/>
      <c r="C784" s="8"/>
      <c r="D784" s="8" t="s">
        <v>26</v>
      </c>
      <c r="E784" s="16">
        <v>0.8</v>
      </c>
      <c r="F784" s="16">
        <v>0.8</v>
      </c>
      <c r="G784" s="16">
        <v>0.8</v>
      </c>
      <c r="H784" s="16">
        <v>0.8</v>
      </c>
      <c r="I784" s="94"/>
      <c r="J784" s="94"/>
      <c r="K784" s="94"/>
      <c r="L784" s="94"/>
      <c r="M784" s="94"/>
      <c r="N784" s="94"/>
      <c r="O784" s="94"/>
      <c r="P784" s="94"/>
      <c r="Q784" s="94"/>
      <c r="R784" s="44"/>
      <c r="S784" s="12"/>
    </row>
    <row r="785" spans="1:19" ht="12.75">
      <c r="A785" s="12"/>
      <c r="B785" s="8"/>
      <c r="C785" s="8"/>
      <c r="D785" s="8" t="s">
        <v>11</v>
      </c>
      <c r="E785" s="16">
        <v>7</v>
      </c>
      <c r="F785" s="16">
        <v>7</v>
      </c>
      <c r="G785" s="16">
        <v>7.5</v>
      </c>
      <c r="H785" s="16">
        <v>7.5</v>
      </c>
      <c r="I785" s="94"/>
      <c r="J785" s="94"/>
      <c r="K785" s="94"/>
      <c r="L785" s="94"/>
      <c r="M785" s="94"/>
      <c r="N785" s="94"/>
      <c r="O785" s="94"/>
      <c r="P785" s="94"/>
      <c r="Q785" s="94"/>
      <c r="R785" s="44"/>
      <c r="S785" s="12"/>
    </row>
    <row r="786" spans="1:19" ht="12.75">
      <c r="A786" s="12"/>
      <c r="B786" s="8"/>
      <c r="C786" s="8"/>
      <c r="D786" s="8" t="s">
        <v>287</v>
      </c>
      <c r="E786" s="16">
        <v>1</v>
      </c>
      <c r="F786" s="16">
        <v>1</v>
      </c>
      <c r="G786" s="16">
        <v>1</v>
      </c>
      <c r="H786" s="16">
        <v>1</v>
      </c>
      <c r="I786" s="94"/>
      <c r="J786" s="94"/>
      <c r="K786" s="94"/>
      <c r="L786" s="94"/>
      <c r="M786" s="94"/>
      <c r="N786" s="94"/>
      <c r="O786" s="94"/>
      <c r="P786" s="94"/>
      <c r="Q786" s="94"/>
      <c r="R786" s="44"/>
      <c r="S786" s="12"/>
    </row>
    <row r="787" spans="1:19" ht="12.75">
      <c r="A787" s="12"/>
      <c r="B787" s="161" t="s">
        <v>289</v>
      </c>
      <c r="C787" s="162"/>
      <c r="D787" s="163"/>
      <c r="E787" s="16">
        <v>0.5</v>
      </c>
      <c r="F787" s="16">
        <v>0.5</v>
      </c>
      <c r="G787" s="16">
        <v>0.5</v>
      </c>
      <c r="H787" s="16">
        <v>0.5</v>
      </c>
      <c r="I787" s="94"/>
      <c r="J787" s="94"/>
      <c r="K787" s="94"/>
      <c r="L787" s="94"/>
      <c r="M787" s="94"/>
      <c r="N787" s="94"/>
      <c r="O787" s="94"/>
      <c r="P787" s="94"/>
      <c r="Q787" s="94"/>
      <c r="R787" s="44"/>
      <c r="S787" s="12"/>
    </row>
    <row r="788" spans="1:19" ht="12.75">
      <c r="A788" s="12"/>
      <c r="B788" s="161" t="s">
        <v>290</v>
      </c>
      <c r="C788" s="162"/>
      <c r="D788" s="163"/>
      <c r="E788" s="16">
        <v>1.5</v>
      </c>
      <c r="F788" s="16">
        <v>1.3</v>
      </c>
      <c r="G788" s="16">
        <v>1.5</v>
      </c>
      <c r="H788" s="16">
        <v>1.3</v>
      </c>
      <c r="I788" s="94"/>
      <c r="J788" s="94"/>
      <c r="K788" s="94"/>
      <c r="L788" s="94"/>
      <c r="M788" s="94"/>
      <c r="N788" s="94"/>
      <c r="O788" s="94"/>
      <c r="P788" s="94"/>
      <c r="Q788" s="94"/>
      <c r="R788" s="44"/>
      <c r="S788" s="12"/>
    </row>
    <row r="789" spans="1:19" ht="12.75">
      <c r="A789" s="12"/>
      <c r="B789" s="8"/>
      <c r="C789" s="8"/>
      <c r="D789" s="10" t="s">
        <v>288</v>
      </c>
      <c r="E789" s="16"/>
      <c r="F789" s="97">
        <v>25</v>
      </c>
      <c r="G789" s="97"/>
      <c r="H789" s="97">
        <v>25</v>
      </c>
      <c r="I789" s="94"/>
      <c r="J789" s="94"/>
      <c r="K789" s="94"/>
      <c r="L789" s="94"/>
      <c r="M789" s="94"/>
      <c r="N789" s="94"/>
      <c r="O789" s="94"/>
      <c r="P789" s="94"/>
      <c r="Q789" s="94"/>
      <c r="R789" s="44"/>
      <c r="S789" s="12">
        <v>758</v>
      </c>
    </row>
    <row r="790" spans="1:19" ht="12.75">
      <c r="A790" s="12"/>
      <c r="B790" s="8"/>
      <c r="C790" s="8"/>
      <c r="D790" s="8" t="s">
        <v>400</v>
      </c>
      <c r="E790" s="16">
        <v>39.3</v>
      </c>
      <c r="F790" s="16">
        <v>31.5</v>
      </c>
      <c r="G790" s="16">
        <v>39.3</v>
      </c>
      <c r="H790" s="16">
        <v>31.5</v>
      </c>
      <c r="I790" s="94"/>
      <c r="J790" s="94"/>
      <c r="K790" s="94"/>
      <c r="L790" s="94"/>
      <c r="M790" s="94"/>
      <c r="N790" s="94"/>
      <c r="O790" s="94"/>
      <c r="P790" s="94"/>
      <c r="Q790" s="94"/>
      <c r="R790" s="44"/>
      <c r="S790" s="12"/>
    </row>
    <row r="791" spans="1:19" ht="12.75">
      <c r="A791" s="12"/>
      <c r="B791" s="8"/>
      <c r="C791" s="8"/>
      <c r="D791" s="8" t="s">
        <v>40</v>
      </c>
      <c r="E791" s="16">
        <v>2</v>
      </c>
      <c r="F791" s="16">
        <v>2</v>
      </c>
      <c r="G791" s="16">
        <v>2</v>
      </c>
      <c r="H791" s="16">
        <v>2</v>
      </c>
      <c r="I791" s="94"/>
      <c r="J791" s="94"/>
      <c r="K791" s="94"/>
      <c r="L791" s="94"/>
      <c r="M791" s="94"/>
      <c r="N791" s="94"/>
      <c r="O791" s="94"/>
      <c r="P791" s="94"/>
      <c r="Q791" s="94"/>
      <c r="R791" s="44"/>
      <c r="S791" s="12"/>
    </row>
    <row r="792" spans="1:19" ht="12.75">
      <c r="A792" s="12"/>
      <c r="B792" s="8"/>
      <c r="C792" s="8"/>
      <c r="D792" s="8" t="s">
        <v>186</v>
      </c>
      <c r="E792" s="16">
        <v>6</v>
      </c>
      <c r="F792" s="16">
        <v>5</v>
      </c>
      <c r="G792" s="16">
        <v>6</v>
      </c>
      <c r="H792" s="16">
        <v>5</v>
      </c>
      <c r="I792" s="137"/>
      <c r="J792" s="137"/>
      <c r="K792" s="137"/>
      <c r="L792" s="137"/>
      <c r="M792" s="137"/>
      <c r="N792" s="137"/>
      <c r="O792" s="137"/>
      <c r="P792" s="137"/>
      <c r="Q792" s="137"/>
      <c r="R792" s="138"/>
      <c r="S792" s="12"/>
    </row>
    <row r="793" spans="1:19" ht="12.75">
      <c r="A793" s="12"/>
      <c r="B793" s="8"/>
      <c r="C793" s="8"/>
      <c r="D793" s="8" t="s">
        <v>40</v>
      </c>
      <c r="E793" s="16">
        <v>1</v>
      </c>
      <c r="F793" s="16">
        <v>1</v>
      </c>
      <c r="G793" s="16">
        <v>1</v>
      </c>
      <c r="H793" s="16">
        <v>1</v>
      </c>
      <c r="I793" s="137"/>
      <c r="J793" s="137"/>
      <c r="K793" s="137"/>
      <c r="L793" s="137"/>
      <c r="M793" s="137"/>
      <c r="N793" s="137"/>
      <c r="O793" s="137"/>
      <c r="P793" s="137"/>
      <c r="Q793" s="137"/>
      <c r="R793" s="138"/>
      <c r="S793" s="12"/>
    </row>
    <row r="794" spans="1:19" ht="12.75">
      <c r="A794" s="12"/>
      <c r="B794" s="8"/>
      <c r="C794" s="8"/>
      <c r="D794" s="8"/>
      <c r="E794" s="16"/>
      <c r="F794" s="16"/>
      <c r="G794" s="16"/>
      <c r="H794" s="16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2"/>
    </row>
    <row r="795" spans="1:19" ht="12.75">
      <c r="A795" s="155" t="s">
        <v>30</v>
      </c>
      <c r="B795" s="155"/>
      <c r="C795" s="155"/>
      <c r="D795" s="155"/>
      <c r="E795" s="155"/>
      <c r="F795" s="155"/>
      <c r="G795" s="155"/>
      <c r="H795" s="155"/>
      <c r="I795" s="44">
        <f aca="true" t="shared" si="51" ref="I795:R795">SUM(I778:I794)</f>
        <v>8.1</v>
      </c>
      <c r="J795" s="44">
        <f t="shared" si="51"/>
        <v>7.6</v>
      </c>
      <c r="K795" s="44">
        <f t="shared" si="51"/>
        <v>24.7</v>
      </c>
      <c r="L795" s="44">
        <f t="shared" si="51"/>
        <v>199</v>
      </c>
      <c r="M795" s="44">
        <f t="shared" si="51"/>
        <v>1.2</v>
      </c>
      <c r="N795" s="44">
        <f t="shared" si="51"/>
        <v>9.3</v>
      </c>
      <c r="O795" s="44">
        <f t="shared" si="51"/>
        <v>8.7</v>
      </c>
      <c r="P795" s="44">
        <f t="shared" si="51"/>
        <v>29</v>
      </c>
      <c r="Q795" s="44">
        <f t="shared" si="51"/>
        <v>231</v>
      </c>
      <c r="R795" s="44">
        <f t="shared" si="51"/>
        <v>1.4</v>
      </c>
      <c r="S795" s="44"/>
    </row>
    <row r="796" spans="1:19" ht="12.75">
      <c r="A796" s="155" t="s">
        <v>31</v>
      </c>
      <c r="B796" s="156"/>
      <c r="C796" s="156"/>
      <c r="D796" s="156"/>
      <c r="E796" s="8"/>
      <c r="F796" s="8"/>
      <c r="G796" s="8"/>
      <c r="H796" s="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"/>
      <c r="S796" s="31"/>
    </row>
    <row r="797" spans="1:19" ht="12.75">
      <c r="A797" s="8" t="s">
        <v>482</v>
      </c>
      <c r="B797" s="8">
        <v>70</v>
      </c>
      <c r="C797" s="8">
        <v>80</v>
      </c>
      <c r="D797" s="8" t="s">
        <v>66</v>
      </c>
      <c r="E797" s="8">
        <v>73.5</v>
      </c>
      <c r="F797" s="8">
        <v>70</v>
      </c>
      <c r="G797" s="8">
        <v>84</v>
      </c>
      <c r="H797" s="8">
        <v>80</v>
      </c>
      <c r="I797" s="85">
        <v>0.28</v>
      </c>
      <c r="J797" s="85">
        <v>0.07</v>
      </c>
      <c r="K797" s="85">
        <v>1.7</v>
      </c>
      <c r="L797" s="85">
        <v>9</v>
      </c>
      <c r="M797" s="85">
        <v>7</v>
      </c>
      <c r="N797" s="85">
        <v>0.32</v>
      </c>
      <c r="O797" s="85">
        <v>0.08</v>
      </c>
      <c r="P797" s="85">
        <v>1.7</v>
      </c>
      <c r="Q797" s="85">
        <v>10.2</v>
      </c>
      <c r="R797" s="85">
        <v>8</v>
      </c>
      <c r="S797" s="8">
        <v>112</v>
      </c>
    </row>
    <row r="798" spans="1:19" ht="12.75">
      <c r="A798" s="12" t="s">
        <v>431</v>
      </c>
      <c r="B798" s="8" t="s">
        <v>430</v>
      </c>
      <c r="C798" s="8" t="s">
        <v>68</v>
      </c>
      <c r="D798" s="8" t="s">
        <v>311</v>
      </c>
      <c r="E798" s="8">
        <v>63.1</v>
      </c>
      <c r="F798" s="8">
        <v>56.6</v>
      </c>
      <c r="G798" s="8">
        <v>92</v>
      </c>
      <c r="H798" s="8">
        <v>59.7</v>
      </c>
      <c r="I798" s="85">
        <v>12.3</v>
      </c>
      <c r="J798" s="85">
        <v>9.5</v>
      </c>
      <c r="K798" s="85">
        <v>25.7</v>
      </c>
      <c r="L798" s="85">
        <v>237</v>
      </c>
      <c r="M798" s="85">
        <v>3.8</v>
      </c>
      <c r="N798" s="85">
        <v>13.8</v>
      </c>
      <c r="O798" s="85">
        <v>10.6</v>
      </c>
      <c r="P798" s="85">
        <v>28.8</v>
      </c>
      <c r="Q798" s="85">
        <v>266</v>
      </c>
      <c r="R798" s="85">
        <v>4.3</v>
      </c>
      <c r="S798" s="31">
        <v>157</v>
      </c>
    </row>
    <row r="799" spans="1:19" ht="12.75">
      <c r="A799" s="12" t="s">
        <v>468</v>
      </c>
      <c r="B799" s="8"/>
      <c r="C799" s="8"/>
      <c r="D799" s="8" t="s">
        <v>434</v>
      </c>
      <c r="E799" s="8"/>
      <c r="F799" s="8">
        <v>35</v>
      </c>
      <c r="G799" s="8"/>
      <c r="H799" s="8">
        <v>43</v>
      </c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31" t="s">
        <v>520</v>
      </c>
    </row>
    <row r="800" spans="1:19" ht="12.75">
      <c r="A800" s="12" t="s">
        <v>163</v>
      </c>
      <c r="B800" s="8"/>
      <c r="C800" s="8"/>
      <c r="D800" s="8" t="s">
        <v>321</v>
      </c>
      <c r="E800" s="8">
        <v>176</v>
      </c>
      <c r="F800" s="8">
        <v>134</v>
      </c>
      <c r="G800" s="8">
        <v>220</v>
      </c>
      <c r="H800" s="8">
        <v>166</v>
      </c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31"/>
    </row>
    <row r="801" spans="1:19" ht="12.75">
      <c r="A801" s="12"/>
      <c r="B801" s="8"/>
      <c r="C801" s="8"/>
      <c r="D801" s="8" t="s">
        <v>322</v>
      </c>
      <c r="E801" s="8">
        <v>189</v>
      </c>
      <c r="F801" s="8">
        <v>134</v>
      </c>
      <c r="G801" s="8">
        <v>235.7</v>
      </c>
      <c r="H801" s="8">
        <v>166</v>
      </c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31"/>
    </row>
    <row r="802" spans="1:19" ht="12.75">
      <c r="A802" s="12"/>
      <c r="B802" s="8"/>
      <c r="C802" s="8"/>
      <c r="D802" s="8" t="s">
        <v>322</v>
      </c>
      <c r="E802" s="8">
        <v>203.3</v>
      </c>
      <c r="F802" s="8">
        <v>134</v>
      </c>
      <c r="G802" s="8">
        <v>254</v>
      </c>
      <c r="H802" s="8">
        <v>166</v>
      </c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31"/>
    </row>
    <row r="803" spans="1:19" ht="12.75">
      <c r="A803" s="12"/>
      <c r="B803" s="8"/>
      <c r="C803" s="8"/>
      <c r="D803" s="8" t="s">
        <v>324</v>
      </c>
      <c r="E803" s="8">
        <v>220</v>
      </c>
      <c r="F803" s="8">
        <v>134</v>
      </c>
      <c r="G803" s="8">
        <v>275</v>
      </c>
      <c r="H803" s="8">
        <v>166</v>
      </c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31"/>
    </row>
    <row r="804" spans="1:19" ht="12.75">
      <c r="A804" s="12"/>
      <c r="B804" s="8"/>
      <c r="C804" s="8"/>
      <c r="D804" s="8" t="s">
        <v>318</v>
      </c>
      <c r="E804" s="8">
        <v>4.2</v>
      </c>
      <c r="F804" s="8">
        <v>3.6</v>
      </c>
      <c r="G804" s="8">
        <v>4.5</v>
      </c>
      <c r="H804" s="8">
        <v>3.9</v>
      </c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31"/>
    </row>
    <row r="805" spans="1:19" ht="12.75">
      <c r="A805" s="12"/>
      <c r="B805" s="8"/>
      <c r="C805" s="8"/>
      <c r="D805" s="8" t="s">
        <v>18</v>
      </c>
      <c r="E805" s="8">
        <v>13</v>
      </c>
      <c r="F805" s="8">
        <v>11</v>
      </c>
      <c r="G805" s="8">
        <v>17.1</v>
      </c>
      <c r="H805" s="8">
        <v>14.4</v>
      </c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31"/>
    </row>
    <row r="806" spans="1:19" ht="12.75">
      <c r="A806" s="12"/>
      <c r="B806" s="8"/>
      <c r="C806" s="8"/>
      <c r="D806" s="8" t="s">
        <v>40</v>
      </c>
      <c r="E806" s="8">
        <v>5.6</v>
      </c>
      <c r="F806" s="8">
        <v>5.6</v>
      </c>
      <c r="G806" s="8">
        <v>6</v>
      </c>
      <c r="H806" s="8">
        <v>6</v>
      </c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31"/>
    </row>
    <row r="807" spans="1:19" ht="12.75">
      <c r="A807" s="12"/>
      <c r="B807" s="8"/>
      <c r="C807" s="8"/>
      <c r="D807" s="8" t="s">
        <v>312</v>
      </c>
      <c r="E807" s="8">
        <v>3</v>
      </c>
      <c r="F807" s="8">
        <v>3</v>
      </c>
      <c r="G807" s="8">
        <v>4</v>
      </c>
      <c r="H807" s="8">
        <v>4</v>
      </c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31"/>
    </row>
    <row r="808" spans="1:19" ht="12.75">
      <c r="A808" s="12"/>
      <c r="B808" s="8"/>
      <c r="C808" s="8"/>
      <c r="D808" s="10" t="s">
        <v>313</v>
      </c>
      <c r="E808" s="10"/>
      <c r="F808" s="10">
        <v>188</v>
      </c>
      <c r="G808" s="10"/>
      <c r="H808" s="10">
        <v>223</v>
      </c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31"/>
    </row>
    <row r="809" spans="1:19" ht="12.75">
      <c r="A809" s="12"/>
      <c r="B809" s="8"/>
      <c r="C809" s="8"/>
      <c r="D809" s="10" t="s">
        <v>435</v>
      </c>
      <c r="E809" s="34"/>
      <c r="F809" s="112">
        <v>30</v>
      </c>
      <c r="G809" s="97"/>
      <c r="H809" s="97">
        <v>50</v>
      </c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31">
        <v>451</v>
      </c>
    </row>
    <row r="810" spans="1:19" ht="12.75">
      <c r="A810" s="12"/>
      <c r="B810" s="8"/>
      <c r="C810" s="8"/>
      <c r="D810" s="12" t="s">
        <v>19</v>
      </c>
      <c r="E810" s="8">
        <v>7.5</v>
      </c>
      <c r="F810" s="8">
        <v>7.5</v>
      </c>
      <c r="G810" s="8">
        <v>12.5</v>
      </c>
      <c r="H810" s="8">
        <v>12.5</v>
      </c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31"/>
    </row>
    <row r="811" spans="1:19" ht="12.75">
      <c r="A811" s="12"/>
      <c r="B811" s="8"/>
      <c r="C811" s="8"/>
      <c r="D811" s="12" t="s">
        <v>61</v>
      </c>
      <c r="E811" s="8">
        <v>0.8</v>
      </c>
      <c r="F811" s="8">
        <v>0.8</v>
      </c>
      <c r="G811" s="8">
        <v>1.3</v>
      </c>
      <c r="H811" s="8">
        <v>1.3</v>
      </c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31"/>
    </row>
    <row r="812" spans="1:19" ht="12.75">
      <c r="A812" s="12"/>
      <c r="B812" s="8"/>
      <c r="C812" s="8"/>
      <c r="D812" s="12" t="s">
        <v>53</v>
      </c>
      <c r="E812" s="8">
        <v>17</v>
      </c>
      <c r="F812" s="8">
        <v>17</v>
      </c>
      <c r="G812" s="8">
        <v>28</v>
      </c>
      <c r="H812" s="8">
        <v>28</v>
      </c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31"/>
    </row>
    <row r="813" spans="1:19" ht="12.75">
      <c r="A813" s="12"/>
      <c r="B813" s="8"/>
      <c r="C813" s="8"/>
      <c r="D813" s="12" t="s">
        <v>40</v>
      </c>
      <c r="E813" s="8">
        <v>0.8</v>
      </c>
      <c r="F813" s="8">
        <v>0.8</v>
      </c>
      <c r="G813" s="8">
        <v>1.3</v>
      </c>
      <c r="H813" s="8">
        <v>1.3</v>
      </c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31"/>
    </row>
    <row r="814" spans="1:19" ht="12.75">
      <c r="A814" s="11" t="s">
        <v>190</v>
      </c>
      <c r="B814" s="16">
        <v>135</v>
      </c>
      <c r="C814" s="16">
        <v>200</v>
      </c>
      <c r="D814" s="8" t="s">
        <v>42</v>
      </c>
      <c r="E814" s="8">
        <v>135</v>
      </c>
      <c r="F814" s="8">
        <v>135</v>
      </c>
      <c r="G814" s="8">
        <v>200</v>
      </c>
      <c r="H814" s="8">
        <v>200</v>
      </c>
      <c r="I814" s="84">
        <v>0.6</v>
      </c>
      <c r="J814" s="84">
        <v>0</v>
      </c>
      <c r="K814" s="84">
        <v>13.6</v>
      </c>
      <c r="L814" s="84">
        <v>62</v>
      </c>
      <c r="M814" s="84">
        <v>5.4</v>
      </c>
      <c r="N814" s="84">
        <v>1</v>
      </c>
      <c r="O814" s="84">
        <v>0</v>
      </c>
      <c r="P814" s="84">
        <v>20.2</v>
      </c>
      <c r="Q814" s="84">
        <v>92</v>
      </c>
      <c r="R814" s="84">
        <v>8</v>
      </c>
      <c r="S814" s="90">
        <v>537</v>
      </c>
    </row>
    <row r="815" spans="1:19" ht="12.75">
      <c r="A815" s="8" t="s">
        <v>134</v>
      </c>
      <c r="B815" s="16" t="s">
        <v>148</v>
      </c>
      <c r="C815" s="16" t="s">
        <v>85</v>
      </c>
      <c r="D815" s="8" t="s">
        <v>44</v>
      </c>
      <c r="E815" s="8">
        <v>15</v>
      </c>
      <c r="F815" s="8">
        <v>15</v>
      </c>
      <c r="G815" s="8">
        <v>20</v>
      </c>
      <c r="H815" s="8">
        <v>20</v>
      </c>
      <c r="I815" s="84">
        <v>1.14</v>
      </c>
      <c r="J815" s="84">
        <v>0.12</v>
      </c>
      <c r="K815" s="84">
        <v>7.38</v>
      </c>
      <c r="L815" s="84">
        <v>35</v>
      </c>
      <c r="M815" s="84">
        <v>0</v>
      </c>
      <c r="N815" s="84">
        <v>1.52</v>
      </c>
      <c r="O815" s="84">
        <v>0.16</v>
      </c>
      <c r="P815" s="84">
        <v>9.84</v>
      </c>
      <c r="Q815" s="84">
        <v>47</v>
      </c>
      <c r="R815" s="84">
        <v>0</v>
      </c>
      <c r="S815" s="12">
        <v>114</v>
      </c>
    </row>
    <row r="816" spans="1:19" ht="12.75">
      <c r="A816" s="12"/>
      <c r="B816" s="12"/>
      <c r="C816" s="12"/>
      <c r="D816" s="8" t="s">
        <v>22</v>
      </c>
      <c r="E816" s="8">
        <v>20</v>
      </c>
      <c r="F816" s="8">
        <v>20</v>
      </c>
      <c r="G816" s="8">
        <v>25</v>
      </c>
      <c r="H816" s="8">
        <v>25</v>
      </c>
      <c r="I816" s="85">
        <v>1.32</v>
      </c>
      <c r="J816" s="85">
        <v>0.24</v>
      </c>
      <c r="K816" s="85">
        <v>6.68</v>
      </c>
      <c r="L816" s="85">
        <v>34</v>
      </c>
      <c r="M816" s="85">
        <v>0</v>
      </c>
      <c r="N816" s="85">
        <v>1.65</v>
      </c>
      <c r="O816" s="85">
        <v>0.3</v>
      </c>
      <c r="P816" s="85">
        <v>8.35</v>
      </c>
      <c r="Q816" s="85">
        <v>43</v>
      </c>
      <c r="R816" s="85">
        <v>0</v>
      </c>
      <c r="S816" s="12">
        <v>115</v>
      </c>
    </row>
    <row r="817" spans="1:19" ht="12.75">
      <c r="A817" s="155" t="s">
        <v>45</v>
      </c>
      <c r="B817" s="155"/>
      <c r="C817" s="155"/>
      <c r="D817" s="155"/>
      <c r="E817" s="155"/>
      <c r="F817" s="155"/>
      <c r="G817" s="155"/>
      <c r="H817" s="155"/>
      <c r="I817" s="99">
        <f aca="true" t="shared" si="52" ref="I817:R817">SUM(I797:I816)</f>
        <v>15.64</v>
      </c>
      <c r="J817" s="99">
        <f t="shared" si="52"/>
        <v>9.93</v>
      </c>
      <c r="K817" s="99">
        <f t="shared" si="52"/>
        <v>55.06</v>
      </c>
      <c r="L817" s="99">
        <f t="shared" si="52"/>
        <v>377</v>
      </c>
      <c r="M817" s="99">
        <f t="shared" si="52"/>
        <v>16.200000000000003</v>
      </c>
      <c r="N817" s="99">
        <f t="shared" si="52"/>
        <v>18.29</v>
      </c>
      <c r="O817" s="99">
        <f t="shared" si="52"/>
        <v>11.14</v>
      </c>
      <c r="P817" s="99">
        <f t="shared" si="52"/>
        <v>68.89</v>
      </c>
      <c r="Q817" s="99">
        <f t="shared" si="52"/>
        <v>458.2</v>
      </c>
      <c r="R817" s="99">
        <f t="shared" si="52"/>
        <v>20.3</v>
      </c>
      <c r="S817" s="12"/>
    </row>
    <row r="818" spans="1:19" ht="15">
      <c r="A818" s="155" t="s">
        <v>36</v>
      </c>
      <c r="B818" s="155"/>
      <c r="C818" s="155"/>
      <c r="D818" s="155"/>
      <c r="E818" s="155"/>
      <c r="F818" s="155"/>
      <c r="G818" s="155"/>
      <c r="H818" s="155"/>
      <c r="I818" s="35">
        <f aca="true" t="shared" si="53" ref="I818:R818">I817+I795+I776+I739+I736</f>
        <v>62.27</v>
      </c>
      <c r="J818" s="35">
        <f t="shared" si="53"/>
        <v>42.68</v>
      </c>
      <c r="K818" s="35">
        <f t="shared" si="53"/>
        <v>208.18</v>
      </c>
      <c r="L818" s="35">
        <f t="shared" si="53"/>
        <v>1463.7</v>
      </c>
      <c r="M818" s="35">
        <f t="shared" si="53"/>
        <v>43.65200000000001</v>
      </c>
      <c r="N818" s="35">
        <f t="shared" si="53"/>
        <v>79.48</v>
      </c>
      <c r="O818" s="35">
        <f t="shared" si="53"/>
        <v>50.84</v>
      </c>
      <c r="P818" s="35">
        <f t="shared" si="53"/>
        <v>270.36</v>
      </c>
      <c r="Q818" s="35">
        <f t="shared" si="53"/>
        <v>1782</v>
      </c>
      <c r="R818" s="35">
        <f t="shared" si="53"/>
        <v>59.345</v>
      </c>
      <c r="S818" s="12"/>
    </row>
    <row r="819" spans="1:19" ht="12.75">
      <c r="A819" s="150" t="s">
        <v>552</v>
      </c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60"/>
      <c r="R819" s="12"/>
      <c r="S819" s="12"/>
    </row>
    <row r="820" spans="1:19" ht="12.75">
      <c r="A820" s="152" t="s">
        <v>189</v>
      </c>
      <c r="B820" s="153"/>
      <c r="C820" s="153"/>
      <c r="D820" s="154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</row>
    <row r="821" spans="1:19" ht="12.75">
      <c r="A821" s="8" t="s">
        <v>90</v>
      </c>
      <c r="B821" s="39">
        <v>50</v>
      </c>
      <c r="C821" s="39">
        <v>50</v>
      </c>
      <c r="D821" s="8" t="s">
        <v>318</v>
      </c>
      <c r="E821" s="37">
        <v>42.3</v>
      </c>
      <c r="F821" s="16">
        <v>32.5</v>
      </c>
      <c r="G821" s="37">
        <v>42.3</v>
      </c>
      <c r="H821" s="16">
        <v>32.5</v>
      </c>
      <c r="I821" s="84">
        <v>4.3</v>
      </c>
      <c r="J821" s="84">
        <v>6.7</v>
      </c>
      <c r="K821" s="84">
        <v>1.15</v>
      </c>
      <c r="L821" s="84">
        <v>81</v>
      </c>
      <c r="M821" s="84">
        <v>0.15</v>
      </c>
      <c r="N821" s="84">
        <v>4.3</v>
      </c>
      <c r="O821" s="84">
        <v>6.7</v>
      </c>
      <c r="P821" s="84">
        <v>1.15</v>
      </c>
      <c r="Q821" s="84">
        <v>81</v>
      </c>
      <c r="R821" s="84">
        <v>0.15</v>
      </c>
      <c r="S821" s="90">
        <v>307</v>
      </c>
    </row>
    <row r="822" spans="1:19" ht="12.75">
      <c r="A822" s="33"/>
      <c r="B822" s="39"/>
      <c r="C822" s="39"/>
      <c r="D822" s="8" t="s">
        <v>109</v>
      </c>
      <c r="E822" s="37">
        <v>20</v>
      </c>
      <c r="F822" s="16">
        <v>20</v>
      </c>
      <c r="G822" s="37">
        <v>20</v>
      </c>
      <c r="H822" s="16">
        <v>20</v>
      </c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90"/>
    </row>
    <row r="823" spans="1:19" ht="12.75">
      <c r="A823" s="33"/>
      <c r="B823" s="39"/>
      <c r="C823" s="39"/>
      <c r="D823" s="8" t="s">
        <v>40</v>
      </c>
      <c r="E823" s="37">
        <v>1.5</v>
      </c>
      <c r="F823" s="16">
        <v>1.5</v>
      </c>
      <c r="G823" s="37">
        <v>1.5</v>
      </c>
      <c r="H823" s="16">
        <v>1.5</v>
      </c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90"/>
    </row>
    <row r="824" spans="1:19" ht="12.75">
      <c r="A824" s="11" t="s">
        <v>227</v>
      </c>
      <c r="B824" s="39">
        <v>130</v>
      </c>
      <c r="C824" s="39">
        <v>150</v>
      </c>
      <c r="D824" s="11" t="s">
        <v>407</v>
      </c>
      <c r="E824" s="16">
        <v>13</v>
      </c>
      <c r="F824" s="16">
        <v>13</v>
      </c>
      <c r="G824" s="16">
        <v>19</v>
      </c>
      <c r="H824" s="16">
        <v>19</v>
      </c>
      <c r="I824" s="84">
        <v>5.1</v>
      </c>
      <c r="J824" s="84">
        <v>6.1</v>
      </c>
      <c r="K824" s="84">
        <v>23.3</v>
      </c>
      <c r="L824" s="84">
        <v>184</v>
      </c>
      <c r="M824" s="84">
        <v>0.9</v>
      </c>
      <c r="N824" s="84">
        <v>5.85</v>
      </c>
      <c r="O824" s="84">
        <v>7.1</v>
      </c>
      <c r="P824" s="84">
        <v>26.8</v>
      </c>
      <c r="Q824" s="84">
        <v>212</v>
      </c>
      <c r="R824" s="84">
        <v>1.1</v>
      </c>
      <c r="S824" s="90">
        <v>273</v>
      </c>
    </row>
    <row r="825" spans="1:19" ht="12.75">
      <c r="A825" s="33" t="s">
        <v>113</v>
      </c>
      <c r="B825" s="39"/>
      <c r="C825" s="39"/>
      <c r="D825" s="11" t="s">
        <v>11</v>
      </c>
      <c r="E825" s="16">
        <v>90</v>
      </c>
      <c r="F825" s="16">
        <v>90</v>
      </c>
      <c r="G825" s="16">
        <v>100</v>
      </c>
      <c r="H825" s="16">
        <v>100</v>
      </c>
      <c r="I825" s="98"/>
      <c r="J825" s="98"/>
      <c r="K825" s="98"/>
      <c r="L825" s="98"/>
      <c r="M825" s="98"/>
      <c r="N825" s="95"/>
      <c r="O825" s="95"/>
      <c r="P825" s="95"/>
      <c r="Q825" s="95"/>
      <c r="R825" s="95"/>
      <c r="S825" s="103"/>
    </row>
    <row r="826" spans="1:19" ht="12.75">
      <c r="A826" s="33"/>
      <c r="B826" s="39"/>
      <c r="C826" s="39"/>
      <c r="D826" s="11" t="s">
        <v>53</v>
      </c>
      <c r="E826" s="16">
        <v>35</v>
      </c>
      <c r="F826" s="16">
        <v>35</v>
      </c>
      <c r="G826" s="16">
        <v>50</v>
      </c>
      <c r="H826" s="16">
        <v>50</v>
      </c>
      <c r="I826" s="98"/>
      <c r="J826" s="98"/>
      <c r="K826" s="98"/>
      <c r="L826" s="98"/>
      <c r="M826" s="98"/>
      <c r="N826" s="95"/>
      <c r="O826" s="95"/>
      <c r="P826" s="95"/>
      <c r="Q826" s="95"/>
      <c r="R826" s="95"/>
      <c r="S826" s="103"/>
    </row>
    <row r="827" spans="1:19" ht="12.75">
      <c r="A827" s="33"/>
      <c r="B827" s="39"/>
      <c r="C827" s="39"/>
      <c r="D827" s="11" t="s">
        <v>13</v>
      </c>
      <c r="E827" s="16">
        <v>3.5</v>
      </c>
      <c r="F827" s="16">
        <v>3.5</v>
      </c>
      <c r="G827" s="16">
        <v>4</v>
      </c>
      <c r="H827" s="16">
        <v>4</v>
      </c>
      <c r="I827" s="98"/>
      <c r="J827" s="98"/>
      <c r="K827" s="98"/>
      <c r="L827" s="98"/>
      <c r="M827" s="98"/>
      <c r="N827" s="95"/>
      <c r="O827" s="95"/>
      <c r="P827" s="95"/>
      <c r="Q827" s="95"/>
      <c r="R827" s="95"/>
      <c r="S827" s="103"/>
    </row>
    <row r="828" spans="1:19" ht="12.75">
      <c r="A828" s="33"/>
      <c r="B828" s="39"/>
      <c r="C828" s="39"/>
      <c r="D828" s="11" t="s">
        <v>40</v>
      </c>
      <c r="E828" s="16">
        <v>3.5</v>
      </c>
      <c r="F828" s="16">
        <v>3.5</v>
      </c>
      <c r="G828" s="16">
        <v>4</v>
      </c>
      <c r="H828" s="16">
        <v>4</v>
      </c>
      <c r="I828" s="98"/>
      <c r="J828" s="98"/>
      <c r="K828" s="98"/>
      <c r="L828" s="98"/>
      <c r="M828" s="98"/>
      <c r="N828" s="95"/>
      <c r="O828" s="95"/>
      <c r="P828" s="95"/>
      <c r="Q828" s="95"/>
      <c r="R828" s="95"/>
      <c r="S828" s="103"/>
    </row>
    <row r="829" spans="1:19" ht="12.75">
      <c r="A829" s="33" t="s">
        <v>167</v>
      </c>
      <c r="B829" s="39">
        <v>150</v>
      </c>
      <c r="C829" s="39">
        <v>200</v>
      </c>
      <c r="D829" s="11" t="s">
        <v>197</v>
      </c>
      <c r="E829" s="16">
        <v>1.6</v>
      </c>
      <c r="F829" s="16">
        <v>1.6</v>
      </c>
      <c r="G829" s="16">
        <v>2</v>
      </c>
      <c r="H829" s="16">
        <v>2</v>
      </c>
      <c r="I829" s="84">
        <v>2.15</v>
      </c>
      <c r="J829" s="84">
        <v>1.46</v>
      </c>
      <c r="K829" s="84">
        <v>15.5</v>
      </c>
      <c r="L829" s="84">
        <v>84</v>
      </c>
      <c r="M829" s="84">
        <v>0.28</v>
      </c>
      <c r="N829" s="84">
        <v>2.86</v>
      </c>
      <c r="O829" s="84">
        <v>1.9</v>
      </c>
      <c r="P829" s="84">
        <v>20.1</v>
      </c>
      <c r="Q829" s="84">
        <v>112</v>
      </c>
      <c r="R829" s="84">
        <v>0.37</v>
      </c>
      <c r="S829" s="103">
        <v>396</v>
      </c>
    </row>
    <row r="830" spans="1:19" ht="12.75">
      <c r="A830" s="33" t="s">
        <v>465</v>
      </c>
      <c r="B830" s="39"/>
      <c r="C830" s="39"/>
      <c r="D830" s="33" t="s">
        <v>466</v>
      </c>
      <c r="E830" s="16">
        <v>28</v>
      </c>
      <c r="F830" s="16">
        <v>28</v>
      </c>
      <c r="G830" s="16">
        <v>37</v>
      </c>
      <c r="H830" s="16">
        <v>37</v>
      </c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103"/>
    </row>
    <row r="831" spans="1:19" ht="12.75">
      <c r="A831" s="33"/>
      <c r="B831" s="39"/>
      <c r="C831" s="39"/>
      <c r="D831" s="101" t="s">
        <v>469</v>
      </c>
      <c r="E831" s="97"/>
      <c r="F831" s="97">
        <v>70</v>
      </c>
      <c r="G831" s="97"/>
      <c r="H831" s="97">
        <v>92.5</v>
      </c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103"/>
    </row>
    <row r="832" spans="1:19" ht="12.75">
      <c r="A832" s="33"/>
      <c r="B832" s="39"/>
      <c r="C832" s="39"/>
      <c r="D832" s="33" t="s">
        <v>53</v>
      </c>
      <c r="E832" s="16">
        <v>150</v>
      </c>
      <c r="F832" s="16">
        <v>150</v>
      </c>
      <c r="G832" s="16">
        <v>200</v>
      </c>
      <c r="H832" s="16">
        <v>200</v>
      </c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103"/>
    </row>
    <row r="833" spans="1:19" ht="12.75">
      <c r="A833" s="8" t="s">
        <v>295</v>
      </c>
      <c r="B833" s="139">
        <v>15</v>
      </c>
      <c r="C833" s="139">
        <v>25</v>
      </c>
      <c r="D833" s="8" t="s">
        <v>296</v>
      </c>
      <c r="E833" s="16">
        <v>15</v>
      </c>
      <c r="F833" s="16">
        <v>15</v>
      </c>
      <c r="G833" s="16">
        <v>25</v>
      </c>
      <c r="H833" s="16">
        <v>25</v>
      </c>
      <c r="I833" s="85">
        <v>1.13</v>
      </c>
      <c r="J833" s="85">
        <v>0.43</v>
      </c>
      <c r="K833" s="85">
        <v>7.7</v>
      </c>
      <c r="L833" s="85">
        <v>39</v>
      </c>
      <c r="M833" s="85">
        <v>0</v>
      </c>
      <c r="N833" s="85">
        <v>1.9</v>
      </c>
      <c r="O833" s="85">
        <v>0.71</v>
      </c>
      <c r="P833" s="85">
        <v>12.8</v>
      </c>
      <c r="Q833" s="85">
        <v>65</v>
      </c>
      <c r="R833" s="84">
        <v>0</v>
      </c>
      <c r="S833" s="90">
        <v>117</v>
      </c>
    </row>
    <row r="834" spans="1:19" ht="12.75">
      <c r="A834" s="8" t="s">
        <v>104</v>
      </c>
      <c r="B834" s="39">
        <v>8</v>
      </c>
      <c r="C834" s="39">
        <v>12</v>
      </c>
      <c r="D834" s="8" t="s">
        <v>200</v>
      </c>
      <c r="E834" s="16">
        <v>8.1</v>
      </c>
      <c r="F834" s="16">
        <v>8</v>
      </c>
      <c r="G834" s="16">
        <v>12.2</v>
      </c>
      <c r="H834" s="16">
        <v>12</v>
      </c>
      <c r="I834" s="84">
        <v>1.48</v>
      </c>
      <c r="J834" s="84">
        <v>1.58</v>
      </c>
      <c r="K834" s="84">
        <v>0.12</v>
      </c>
      <c r="L834" s="84">
        <v>21</v>
      </c>
      <c r="M834" s="84">
        <v>0</v>
      </c>
      <c r="N834" s="84">
        <v>2.37</v>
      </c>
      <c r="O834" s="84">
        <v>2.37</v>
      </c>
      <c r="P834" s="84">
        <v>0.18</v>
      </c>
      <c r="Q834" s="84">
        <v>31</v>
      </c>
      <c r="R834" s="84">
        <v>0</v>
      </c>
      <c r="S834" s="90">
        <v>107</v>
      </c>
    </row>
    <row r="835" spans="1:19" ht="12.75">
      <c r="A835" s="150" t="s">
        <v>14</v>
      </c>
      <c r="B835" s="151"/>
      <c r="C835" s="151"/>
      <c r="D835" s="151"/>
      <c r="E835" s="151"/>
      <c r="F835" s="151"/>
      <c r="G835" s="151"/>
      <c r="H835" s="160"/>
      <c r="I835" s="140">
        <f>SUM(I821:I834)</f>
        <v>14.16</v>
      </c>
      <c r="J835" s="140">
        <f aca="true" t="shared" si="54" ref="J835:R835">SUM(J821:J834)</f>
        <v>16.270000000000003</v>
      </c>
      <c r="K835" s="140">
        <f t="shared" si="54"/>
        <v>47.77</v>
      </c>
      <c r="L835" s="140">
        <f t="shared" si="54"/>
        <v>409</v>
      </c>
      <c r="M835" s="140">
        <f t="shared" si="54"/>
        <v>1.33</v>
      </c>
      <c r="N835" s="140">
        <f t="shared" si="54"/>
        <v>17.279999999999998</v>
      </c>
      <c r="O835" s="140">
        <f t="shared" si="54"/>
        <v>18.78</v>
      </c>
      <c r="P835" s="140">
        <f t="shared" si="54"/>
        <v>61.029999999999994</v>
      </c>
      <c r="Q835" s="140">
        <f t="shared" si="54"/>
        <v>501</v>
      </c>
      <c r="R835" s="140">
        <f t="shared" si="54"/>
        <v>1.62</v>
      </c>
      <c r="S835" s="90"/>
    </row>
    <row r="836" spans="1:19" ht="12.75">
      <c r="A836" s="155" t="s">
        <v>56</v>
      </c>
      <c r="B836" s="155"/>
      <c r="C836" s="155"/>
      <c r="D836" s="155"/>
      <c r="E836" s="93"/>
      <c r="F836" s="93"/>
      <c r="G836" s="93"/>
      <c r="H836" s="93"/>
      <c r="I836" s="93"/>
      <c r="J836" s="94"/>
      <c r="K836" s="94"/>
      <c r="L836" s="94"/>
      <c r="M836" s="94"/>
      <c r="N836" s="94"/>
      <c r="O836" s="94"/>
      <c r="P836" s="94"/>
      <c r="Q836" s="94"/>
      <c r="R836" s="95"/>
      <c r="S836" s="90"/>
    </row>
    <row r="837" spans="1:19" ht="12.75">
      <c r="A837" s="11" t="s">
        <v>190</v>
      </c>
      <c r="B837" s="64">
        <v>100</v>
      </c>
      <c r="C837" s="64">
        <v>100</v>
      </c>
      <c r="D837" s="8" t="s">
        <v>42</v>
      </c>
      <c r="E837" s="8">
        <v>100</v>
      </c>
      <c r="F837" s="8">
        <v>100</v>
      </c>
      <c r="G837" s="8">
        <v>100</v>
      </c>
      <c r="H837" s="8">
        <v>100</v>
      </c>
      <c r="I837" s="96">
        <v>0.5</v>
      </c>
      <c r="J837" s="96">
        <v>0</v>
      </c>
      <c r="K837" s="96">
        <v>10.1</v>
      </c>
      <c r="L837" s="96">
        <v>46</v>
      </c>
      <c r="M837" s="96">
        <v>4</v>
      </c>
      <c r="N837" s="96">
        <v>0.5</v>
      </c>
      <c r="O837" s="96">
        <v>0</v>
      </c>
      <c r="P837" s="96">
        <v>10.1</v>
      </c>
      <c r="Q837" s="96">
        <v>46</v>
      </c>
      <c r="R837" s="96">
        <v>4</v>
      </c>
      <c r="S837" s="90">
        <v>537</v>
      </c>
    </row>
    <row r="838" spans="1:19" ht="12.75">
      <c r="A838" s="150" t="s">
        <v>57</v>
      </c>
      <c r="B838" s="151"/>
      <c r="C838" s="151"/>
      <c r="D838" s="151"/>
      <c r="E838" s="151"/>
      <c r="F838" s="151"/>
      <c r="G838" s="151"/>
      <c r="H838" s="160"/>
      <c r="I838" s="44">
        <f aca="true" t="shared" si="55" ref="I838:R838">I837</f>
        <v>0.5</v>
      </c>
      <c r="J838" s="44">
        <f t="shared" si="55"/>
        <v>0</v>
      </c>
      <c r="K838" s="44">
        <f t="shared" si="55"/>
        <v>10.1</v>
      </c>
      <c r="L838" s="44">
        <f t="shared" si="55"/>
        <v>46</v>
      </c>
      <c r="M838" s="44">
        <f t="shared" si="55"/>
        <v>4</v>
      </c>
      <c r="N838" s="44">
        <f t="shared" si="55"/>
        <v>0.5</v>
      </c>
      <c r="O838" s="44">
        <f t="shared" si="55"/>
        <v>0</v>
      </c>
      <c r="P838" s="44">
        <f t="shared" si="55"/>
        <v>10.1</v>
      </c>
      <c r="Q838" s="44">
        <f t="shared" si="55"/>
        <v>46</v>
      </c>
      <c r="R838" s="44">
        <f t="shared" si="55"/>
        <v>4</v>
      </c>
      <c r="S838" s="90"/>
    </row>
    <row r="839" spans="1:19" ht="12.75">
      <c r="A839" s="155" t="s">
        <v>15</v>
      </c>
      <c r="B839" s="155"/>
      <c r="C839" s="155"/>
      <c r="D839" s="155"/>
      <c r="E839" s="8"/>
      <c r="F839" s="8"/>
      <c r="G839" s="8"/>
      <c r="H839" s="8"/>
      <c r="I839" s="8"/>
      <c r="J839" s="94"/>
      <c r="K839" s="94"/>
      <c r="L839" s="94"/>
      <c r="M839" s="94"/>
      <c r="N839" s="94"/>
      <c r="O839" s="94"/>
      <c r="P839" s="94"/>
      <c r="Q839" s="94"/>
      <c r="R839" s="95"/>
      <c r="S839" s="90"/>
    </row>
    <row r="840" spans="1:19" ht="12.75">
      <c r="A840" s="12" t="s">
        <v>368</v>
      </c>
      <c r="B840" s="8">
        <v>60</v>
      </c>
      <c r="C840" s="8">
        <v>70</v>
      </c>
      <c r="D840" s="8" t="s">
        <v>17</v>
      </c>
      <c r="E840" s="16">
        <v>72.6</v>
      </c>
      <c r="F840" s="16">
        <v>36</v>
      </c>
      <c r="G840" s="16">
        <v>85</v>
      </c>
      <c r="H840" s="16">
        <v>42</v>
      </c>
      <c r="I840" s="85">
        <v>0.6</v>
      </c>
      <c r="J840" s="85">
        <v>2.2</v>
      </c>
      <c r="K840" s="85">
        <v>4.46</v>
      </c>
      <c r="L840" s="85">
        <v>35</v>
      </c>
      <c r="M840" s="85">
        <v>2.28</v>
      </c>
      <c r="N840" s="85">
        <v>0.75</v>
      </c>
      <c r="O840" s="85">
        <v>2.75</v>
      </c>
      <c r="P840" s="85">
        <v>5.6</v>
      </c>
      <c r="Q840" s="85">
        <v>44</v>
      </c>
      <c r="R840" s="85">
        <v>2.85</v>
      </c>
      <c r="S840" s="90">
        <v>51</v>
      </c>
    </row>
    <row r="841" spans="1:19" ht="12.75">
      <c r="A841" s="12" t="s">
        <v>369</v>
      </c>
      <c r="B841" s="8"/>
      <c r="C841" s="8"/>
      <c r="D841" s="8" t="s">
        <v>60</v>
      </c>
      <c r="E841" s="16">
        <v>2.5</v>
      </c>
      <c r="F841" s="16">
        <v>2.5</v>
      </c>
      <c r="G841" s="16">
        <v>3</v>
      </c>
      <c r="H841" s="16">
        <v>3</v>
      </c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90"/>
    </row>
    <row r="842" spans="1:19" ht="12.75" customHeight="1">
      <c r="A842" s="8" t="s">
        <v>488</v>
      </c>
      <c r="B842" s="11" t="s">
        <v>420</v>
      </c>
      <c r="C842" s="8" t="s">
        <v>412</v>
      </c>
      <c r="D842" s="8" t="s">
        <v>321</v>
      </c>
      <c r="E842" s="8">
        <v>40.2</v>
      </c>
      <c r="F842" s="8">
        <v>30</v>
      </c>
      <c r="G842" s="8">
        <v>53.4</v>
      </c>
      <c r="H842" s="8">
        <v>40</v>
      </c>
      <c r="I842" s="85">
        <v>1.32</v>
      </c>
      <c r="J842" s="85">
        <v>2.64</v>
      </c>
      <c r="K842" s="85">
        <v>7.44</v>
      </c>
      <c r="L842" s="85">
        <v>59</v>
      </c>
      <c r="M842" s="85"/>
      <c r="N842" s="85">
        <v>1.76</v>
      </c>
      <c r="O842" s="85">
        <v>3.52</v>
      </c>
      <c r="P842" s="85">
        <v>9.92</v>
      </c>
      <c r="Q842" s="85">
        <v>79</v>
      </c>
      <c r="R842" s="85"/>
      <c r="S842" s="31">
        <v>135</v>
      </c>
    </row>
    <row r="843" spans="1:19" ht="12.75" customHeight="1">
      <c r="A843" s="8" t="s">
        <v>540</v>
      </c>
      <c r="B843" s="8"/>
      <c r="C843" s="8"/>
      <c r="D843" s="8" t="s">
        <v>322</v>
      </c>
      <c r="E843" s="8">
        <v>43.5</v>
      </c>
      <c r="F843" s="8">
        <v>30</v>
      </c>
      <c r="G843" s="8">
        <v>57.1</v>
      </c>
      <c r="H843" s="8">
        <v>40</v>
      </c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31"/>
    </row>
    <row r="844" spans="1:19" ht="12.75" customHeight="1">
      <c r="A844" s="8"/>
      <c r="B844" s="11"/>
      <c r="C844" s="8"/>
      <c r="D844" s="8" t="s">
        <v>323</v>
      </c>
      <c r="E844" s="8">
        <v>46.2</v>
      </c>
      <c r="F844" s="8">
        <v>30</v>
      </c>
      <c r="G844" s="8">
        <v>61.4</v>
      </c>
      <c r="H844" s="8">
        <v>40</v>
      </c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31"/>
    </row>
    <row r="845" spans="1:19" ht="12.75" customHeight="1">
      <c r="A845" s="8"/>
      <c r="B845" s="11"/>
      <c r="C845" s="8"/>
      <c r="D845" s="8" t="s">
        <v>324</v>
      </c>
      <c r="E845" s="8">
        <v>50</v>
      </c>
      <c r="F845" s="8">
        <v>30</v>
      </c>
      <c r="G845" s="8">
        <v>66.8</v>
      </c>
      <c r="H845" s="8">
        <v>40</v>
      </c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31"/>
    </row>
    <row r="846" spans="1:19" ht="12.75" customHeight="1">
      <c r="A846" s="8"/>
      <c r="B846" s="8"/>
      <c r="C846" s="8"/>
      <c r="D846" s="8" t="s">
        <v>186</v>
      </c>
      <c r="E846" s="8">
        <v>7.2</v>
      </c>
      <c r="F846" s="8">
        <v>6</v>
      </c>
      <c r="G846" s="8">
        <v>9.6</v>
      </c>
      <c r="H846" s="8">
        <v>8</v>
      </c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2"/>
    </row>
    <row r="847" spans="1:19" ht="12.75" customHeight="1">
      <c r="A847" s="8"/>
      <c r="B847" s="8"/>
      <c r="C847" s="8"/>
      <c r="D847" s="8" t="s">
        <v>400</v>
      </c>
      <c r="E847" s="8">
        <v>15</v>
      </c>
      <c r="F847" s="8">
        <v>12</v>
      </c>
      <c r="G847" s="8">
        <v>20</v>
      </c>
      <c r="H847" s="8">
        <v>16</v>
      </c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2"/>
    </row>
    <row r="848" spans="1:19" ht="12.75" customHeight="1">
      <c r="A848" s="8"/>
      <c r="B848" s="8"/>
      <c r="C848" s="8"/>
      <c r="D848" s="8" t="s">
        <v>401</v>
      </c>
      <c r="E848" s="8">
        <v>7.2</v>
      </c>
      <c r="F848" s="8">
        <v>4.8</v>
      </c>
      <c r="G848" s="8">
        <v>9.6</v>
      </c>
      <c r="H848" s="8">
        <v>6.4</v>
      </c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2"/>
    </row>
    <row r="849" spans="1:19" ht="12.75" customHeight="1">
      <c r="A849" s="8"/>
      <c r="B849" s="8"/>
      <c r="C849" s="8"/>
      <c r="D849" s="8" t="s">
        <v>16</v>
      </c>
      <c r="E849" s="8">
        <v>7.8</v>
      </c>
      <c r="F849" s="8">
        <v>6</v>
      </c>
      <c r="G849" s="8">
        <v>10.4</v>
      </c>
      <c r="H849" s="8">
        <v>8</v>
      </c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2"/>
    </row>
    <row r="850" spans="1:19" ht="12.75">
      <c r="A850" s="8"/>
      <c r="B850" s="8"/>
      <c r="C850" s="8"/>
      <c r="D850" s="8" t="s">
        <v>40</v>
      </c>
      <c r="E850" s="8">
        <v>3</v>
      </c>
      <c r="F850" s="8">
        <v>3</v>
      </c>
      <c r="G850" s="8">
        <v>4</v>
      </c>
      <c r="H850" s="8">
        <v>4</v>
      </c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2"/>
    </row>
    <row r="851" spans="1:19" ht="12.75">
      <c r="A851" s="8"/>
      <c r="B851" s="8"/>
      <c r="C851" s="8"/>
      <c r="D851" s="8" t="s">
        <v>19</v>
      </c>
      <c r="E851" s="8">
        <v>5</v>
      </c>
      <c r="F851" s="8">
        <v>5</v>
      </c>
      <c r="G851" s="8">
        <v>5</v>
      </c>
      <c r="H851" s="8">
        <v>5</v>
      </c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2"/>
    </row>
    <row r="852" spans="1:19" ht="12.75">
      <c r="A852" s="8"/>
      <c r="B852" s="8"/>
      <c r="C852" s="8"/>
      <c r="D852" s="8" t="s">
        <v>413</v>
      </c>
      <c r="E852" s="8">
        <v>33.5</v>
      </c>
      <c r="F852" s="8">
        <v>25</v>
      </c>
      <c r="G852" s="8">
        <v>40</v>
      </c>
      <c r="H852" s="8">
        <v>30</v>
      </c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2"/>
    </row>
    <row r="853" spans="1:19" ht="12.75">
      <c r="A853" s="8"/>
      <c r="B853" s="8"/>
      <c r="C853" s="8"/>
      <c r="D853" s="8" t="s">
        <v>230</v>
      </c>
      <c r="E853" s="8"/>
      <c r="F853" s="8">
        <v>114</v>
      </c>
      <c r="G853" s="8"/>
      <c r="H853" s="8">
        <v>150</v>
      </c>
      <c r="I853" s="106"/>
      <c r="J853" s="106"/>
      <c r="K853" s="106"/>
      <c r="L853" s="106"/>
      <c r="M853" s="106"/>
      <c r="N853" s="106"/>
      <c r="O853" s="106"/>
      <c r="P853" s="106"/>
      <c r="Q853" s="106"/>
      <c r="R853" s="11"/>
      <c r="S853" s="12"/>
    </row>
    <row r="854" spans="1:19" ht="12.75">
      <c r="A854" s="12" t="s">
        <v>274</v>
      </c>
      <c r="B854" s="16">
        <v>60</v>
      </c>
      <c r="C854" s="16">
        <v>80</v>
      </c>
      <c r="D854" s="8" t="s">
        <v>273</v>
      </c>
      <c r="E854" s="8">
        <v>60</v>
      </c>
      <c r="F854" s="8">
        <v>49.8</v>
      </c>
      <c r="G854" s="8">
        <v>80</v>
      </c>
      <c r="H854" s="8">
        <v>66.4</v>
      </c>
      <c r="I854" s="85">
        <v>11.8</v>
      </c>
      <c r="J854" s="85">
        <v>5.58</v>
      </c>
      <c r="K854" s="85">
        <v>8.5</v>
      </c>
      <c r="L854" s="85">
        <v>121</v>
      </c>
      <c r="M854" s="85">
        <v>17.7</v>
      </c>
      <c r="N854" s="85">
        <v>14.1</v>
      </c>
      <c r="O854" s="85">
        <v>6.6</v>
      </c>
      <c r="P854" s="85">
        <v>10.2</v>
      </c>
      <c r="Q854" s="85">
        <v>161</v>
      </c>
      <c r="R854" s="85">
        <v>21.3</v>
      </c>
      <c r="S854" s="31">
        <v>384</v>
      </c>
    </row>
    <row r="855" spans="1:19" ht="12.75">
      <c r="A855" s="12"/>
      <c r="B855" s="12"/>
      <c r="C855" s="12"/>
      <c r="D855" s="12" t="s">
        <v>61</v>
      </c>
      <c r="E855" s="8">
        <v>9</v>
      </c>
      <c r="F855" s="8">
        <v>9</v>
      </c>
      <c r="G855" s="8">
        <v>12</v>
      </c>
      <c r="H855" s="8">
        <v>12</v>
      </c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1" t="s">
        <v>523</v>
      </c>
    </row>
    <row r="856" spans="1:19" ht="12.75">
      <c r="A856" s="12"/>
      <c r="B856" s="12"/>
      <c r="C856" s="12"/>
      <c r="D856" s="12" t="s">
        <v>233</v>
      </c>
      <c r="E856" s="8">
        <v>18</v>
      </c>
      <c r="F856" s="8">
        <v>18</v>
      </c>
      <c r="G856" s="8">
        <v>24</v>
      </c>
      <c r="H856" s="8">
        <v>24</v>
      </c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1"/>
    </row>
    <row r="857" spans="1:19" ht="12.75">
      <c r="A857" s="12"/>
      <c r="B857" s="12"/>
      <c r="C857" s="12"/>
      <c r="D857" s="12" t="s">
        <v>524</v>
      </c>
      <c r="E857" s="8">
        <v>1</v>
      </c>
      <c r="F857" s="8">
        <v>1</v>
      </c>
      <c r="G857" s="8">
        <v>1</v>
      </c>
      <c r="H857" s="8">
        <v>1</v>
      </c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1"/>
    </row>
    <row r="858" spans="1:19" ht="12.75">
      <c r="A858" s="12"/>
      <c r="B858" s="12"/>
      <c r="C858" s="12"/>
      <c r="D858" s="12" t="s">
        <v>318</v>
      </c>
      <c r="E858" s="8">
        <v>4.9</v>
      </c>
      <c r="F858" s="8">
        <v>4</v>
      </c>
      <c r="G858" s="8">
        <v>5.6</v>
      </c>
      <c r="H858" s="8">
        <v>4.4</v>
      </c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1"/>
    </row>
    <row r="859" spans="1:19" ht="12.75">
      <c r="A859" s="11" t="s">
        <v>34</v>
      </c>
      <c r="B859" s="8">
        <v>110</v>
      </c>
      <c r="C859" s="8">
        <v>150</v>
      </c>
      <c r="D859" s="8" t="s">
        <v>321</v>
      </c>
      <c r="E859" s="16">
        <v>124.3</v>
      </c>
      <c r="F859" s="16">
        <v>92.4</v>
      </c>
      <c r="G859" s="16">
        <v>169.5</v>
      </c>
      <c r="H859" s="16">
        <v>126</v>
      </c>
      <c r="I859" s="84">
        <v>2.2</v>
      </c>
      <c r="J859" s="84">
        <v>3.75</v>
      </c>
      <c r="K859" s="84">
        <v>14.9</v>
      </c>
      <c r="L859" s="84">
        <v>116</v>
      </c>
      <c r="M859" s="84">
        <v>3.75</v>
      </c>
      <c r="N859" s="84">
        <v>2.85</v>
      </c>
      <c r="O859" s="84">
        <v>4.7</v>
      </c>
      <c r="P859" s="84">
        <v>19.1</v>
      </c>
      <c r="Q859" s="84">
        <v>149</v>
      </c>
      <c r="R859" s="84">
        <v>4.7</v>
      </c>
      <c r="S859" s="31">
        <v>434</v>
      </c>
    </row>
    <row r="860" spans="1:19" ht="12.75">
      <c r="A860" s="11"/>
      <c r="B860" s="8"/>
      <c r="C860" s="8"/>
      <c r="D860" s="8" t="s">
        <v>322</v>
      </c>
      <c r="E860" s="16">
        <v>132.3</v>
      </c>
      <c r="F860" s="16">
        <v>92.4</v>
      </c>
      <c r="G860" s="16">
        <v>180.4</v>
      </c>
      <c r="H860" s="16">
        <v>126</v>
      </c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31"/>
    </row>
    <row r="861" spans="1:19" ht="12.75">
      <c r="A861" s="11"/>
      <c r="B861" s="8"/>
      <c r="C861" s="8"/>
      <c r="D861" s="8" t="s">
        <v>323</v>
      </c>
      <c r="E861" s="16">
        <v>142.4</v>
      </c>
      <c r="F861" s="16">
        <v>92.4</v>
      </c>
      <c r="G861" s="16">
        <v>194.1</v>
      </c>
      <c r="H861" s="16">
        <v>126</v>
      </c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31"/>
    </row>
    <row r="862" spans="1:19" ht="12.75">
      <c r="A862" s="11"/>
      <c r="B862" s="8"/>
      <c r="C862" s="8"/>
      <c r="D862" s="8" t="s">
        <v>324</v>
      </c>
      <c r="E862" s="16">
        <v>154</v>
      </c>
      <c r="F862" s="16">
        <v>92.4</v>
      </c>
      <c r="G862" s="16">
        <v>210</v>
      </c>
      <c r="H862" s="16">
        <v>126</v>
      </c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31"/>
    </row>
    <row r="863" spans="1:19" ht="12.75" customHeight="1">
      <c r="A863" s="12"/>
      <c r="B863" s="8"/>
      <c r="C863" s="8"/>
      <c r="D863" s="8" t="s">
        <v>40</v>
      </c>
      <c r="E863" s="16">
        <v>4.5</v>
      </c>
      <c r="F863" s="16">
        <v>4.5</v>
      </c>
      <c r="G863" s="16">
        <v>6</v>
      </c>
      <c r="H863" s="16">
        <v>6</v>
      </c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31"/>
    </row>
    <row r="864" spans="1:19" ht="12.75" customHeight="1">
      <c r="A864" s="12"/>
      <c r="B864" s="12"/>
      <c r="C864" s="12"/>
      <c r="D864" s="8" t="s">
        <v>11</v>
      </c>
      <c r="E864" s="16">
        <v>18</v>
      </c>
      <c r="F864" s="16">
        <v>18</v>
      </c>
      <c r="G864" s="16">
        <v>25</v>
      </c>
      <c r="H864" s="16">
        <v>25</v>
      </c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31"/>
    </row>
    <row r="865" spans="1:19" ht="12.75" customHeight="1">
      <c r="A865" s="11" t="s">
        <v>204</v>
      </c>
      <c r="B865" s="8">
        <v>150</v>
      </c>
      <c r="C865" s="8">
        <v>200</v>
      </c>
      <c r="D865" s="8" t="s">
        <v>91</v>
      </c>
      <c r="E865" s="8">
        <v>18</v>
      </c>
      <c r="F865" s="8">
        <v>18</v>
      </c>
      <c r="G865" s="8">
        <v>20</v>
      </c>
      <c r="H865" s="8">
        <v>20</v>
      </c>
      <c r="I865" s="85">
        <v>0.37</v>
      </c>
      <c r="J865" s="85">
        <v>0</v>
      </c>
      <c r="K865" s="85">
        <v>20.2</v>
      </c>
      <c r="L865" s="85">
        <v>82</v>
      </c>
      <c r="M865" s="85">
        <v>0.37</v>
      </c>
      <c r="N865" s="85">
        <v>0.5</v>
      </c>
      <c r="O865" s="85">
        <v>0</v>
      </c>
      <c r="P865" s="85">
        <v>27</v>
      </c>
      <c r="Q865" s="85">
        <v>110</v>
      </c>
      <c r="R865" s="85">
        <v>0.5</v>
      </c>
      <c r="S865" s="31">
        <v>527</v>
      </c>
    </row>
    <row r="866" spans="1:19" ht="12.75">
      <c r="A866" s="12" t="s">
        <v>205</v>
      </c>
      <c r="B866" s="12"/>
      <c r="C866" s="12"/>
      <c r="D866" s="8" t="s">
        <v>13</v>
      </c>
      <c r="E866" s="8">
        <v>8</v>
      </c>
      <c r="F866" s="8">
        <v>8</v>
      </c>
      <c r="G866" s="8">
        <v>10</v>
      </c>
      <c r="H866" s="8">
        <v>10</v>
      </c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31"/>
    </row>
    <row r="867" spans="1:19" ht="12.75">
      <c r="A867" s="12"/>
      <c r="B867" s="12"/>
      <c r="C867" s="12"/>
      <c r="D867" s="12" t="s">
        <v>53</v>
      </c>
      <c r="E867" s="8">
        <v>143</v>
      </c>
      <c r="F867" s="8">
        <v>143</v>
      </c>
      <c r="G867" s="8">
        <v>190</v>
      </c>
      <c r="H867" s="8">
        <v>190</v>
      </c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2"/>
    </row>
    <row r="868" spans="1:19" ht="12.75">
      <c r="A868" s="8" t="s">
        <v>21</v>
      </c>
      <c r="B868" s="16" t="s">
        <v>152</v>
      </c>
      <c r="C868" s="16" t="s">
        <v>84</v>
      </c>
      <c r="D868" s="8" t="s">
        <v>131</v>
      </c>
      <c r="E868" s="8">
        <v>20</v>
      </c>
      <c r="F868" s="8">
        <v>20</v>
      </c>
      <c r="G868" s="8">
        <v>30</v>
      </c>
      <c r="H868" s="8">
        <v>30</v>
      </c>
      <c r="I868" s="84">
        <v>1.52</v>
      </c>
      <c r="J868" s="84">
        <v>0.16</v>
      </c>
      <c r="K868" s="84">
        <v>9.84</v>
      </c>
      <c r="L868" s="84">
        <v>47</v>
      </c>
      <c r="M868" s="84">
        <v>0</v>
      </c>
      <c r="N868" s="84">
        <v>2.28</v>
      </c>
      <c r="O868" s="84">
        <v>0.24</v>
      </c>
      <c r="P868" s="84">
        <v>14.76</v>
      </c>
      <c r="Q868" s="84">
        <v>70</v>
      </c>
      <c r="R868" s="84">
        <v>0</v>
      </c>
      <c r="S868" s="31">
        <v>114</v>
      </c>
    </row>
    <row r="869" spans="1:19" ht="12.75">
      <c r="A869" s="8" t="s">
        <v>49</v>
      </c>
      <c r="B869" s="12"/>
      <c r="C869" s="12"/>
      <c r="D869" s="8" t="s">
        <v>22</v>
      </c>
      <c r="E869" s="8">
        <v>20</v>
      </c>
      <c r="F869" s="8">
        <v>20</v>
      </c>
      <c r="G869" s="8">
        <v>25</v>
      </c>
      <c r="H869" s="8">
        <v>25</v>
      </c>
      <c r="I869" s="85">
        <v>1.32</v>
      </c>
      <c r="J869" s="85">
        <v>0.24</v>
      </c>
      <c r="K869" s="85">
        <v>6.68</v>
      </c>
      <c r="L869" s="85">
        <v>34</v>
      </c>
      <c r="M869" s="85">
        <v>0</v>
      </c>
      <c r="N869" s="85">
        <v>1.65</v>
      </c>
      <c r="O869" s="85">
        <v>0.3</v>
      </c>
      <c r="P869" s="85">
        <v>8.35</v>
      </c>
      <c r="Q869" s="85">
        <v>43</v>
      </c>
      <c r="R869" s="84">
        <v>0</v>
      </c>
      <c r="S869" s="31">
        <v>115</v>
      </c>
    </row>
    <row r="870" spans="1:19" ht="12.75">
      <c r="A870" s="150" t="s">
        <v>23</v>
      </c>
      <c r="B870" s="151"/>
      <c r="C870" s="151"/>
      <c r="D870" s="151"/>
      <c r="E870" s="151"/>
      <c r="F870" s="151"/>
      <c r="G870" s="151"/>
      <c r="H870" s="151"/>
      <c r="I870" s="99">
        <f aca="true" t="shared" si="56" ref="I870:R870">SUM(I842:I869)</f>
        <v>18.53</v>
      </c>
      <c r="J870" s="99">
        <f t="shared" si="56"/>
        <v>12.370000000000001</v>
      </c>
      <c r="K870" s="99">
        <f t="shared" si="56"/>
        <v>67.56</v>
      </c>
      <c r="L870" s="99">
        <f t="shared" si="56"/>
        <v>459</v>
      </c>
      <c r="M870" s="99">
        <f t="shared" si="56"/>
        <v>21.82</v>
      </c>
      <c r="N870" s="99">
        <f t="shared" si="56"/>
        <v>23.14</v>
      </c>
      <c r="O870" s="99">
        <f t="shared" si="56"/>
        <v>15.360000000000001</v>
      </c>
      <c r="P870" s="99">
        <f t="shared" si="56"/>
        <v>89.33</v>
      </c>
      <c r="Q870" s="99">
        <f t="shared" si="56"/>
        <v>612</v>
      </c>
      <c r="R870" s="99">
        <f t="shared" si="56"/>
        <v>26.5</v>
      </c>
      <c r="S870" s="31"/>
    </row>
    <row r="871" spans="1:19" ht="12.75">
      <c r="A871" s="150" t="s">
        <v>24</v>
      </c>
      <c r="B871" s="151"/>
      <c r="C871" s="151"/>
      <c r="D871" s="160"/>
      <c r="E871" s="8"/>
      <c r="F871" s="8"/>
      <c r="G871" s="8"/>
      <c r="H871" s="8"/>
      <c r="I871" s="8"/>
      <c r="J871" s="12"/>
      <c r="K871" s="12"/>
      <c r="L871" s="12"/>
      <c r="M871" s="12"/>
      <c r="N871" s="12"/>
      <c r="O871" s="12"/>
      <c r="P871" s="12"/>
      <c r="Q871" s="12"/>
      <c r="R871" s="12"/>
      <c r="S871" s="31"/>
    </row>
    <row r="872" spans="1:19" ht="12.75">
      <c r="A872" s="8" t="s">
        <v>51</v>
      </c>
      <c r="B872" s="8">
        <v>180</v>
      </c>
      <c r="C872" s="8">
        <v>200</v>
      </c>
      <c r="D872" s="8" t="s">
        <v>11</v>
      </c>
      <c r="E872" s="16">
        <v>190</v>
      </c>
      <c r="F872" s="16">
        <v>180</v>
      </c>
      <c r="G872" s="16">
        <v>205</v>
      </c>
      <c r="H872" s="16">
        <v>200</v>
      </c>
      <c r="I872" s="84">
        <v>5.2</v>
      </c>
      <c r="J872" s="84">
        <v>3.4</v>
      </c>
      <c r="K872" s="84">
        <v>8.6</v>
      </c>
      <c r="L872" s="84">
        <v>95.4</v>
      </c>
      <c r="M872" s="84">
        <v>2.3</v>
      </c>
      <c r="N872" s="84">
        <v>5.8</v>
      </c>
      <c r="O872" s="84">
        <v>5</v>
      </c>
      <c r="P872" s="84">
        <v>9.6</v>
      </c>
      <c r="Q872" s="84">
        <v>106</v>
      </c>
      <c r="R872" s="85">
        <v>2.6</v>
      </c>
      <c r="S872" s="12">
        <v>534</v>
      </c>
    </row>
    <row r="873" spans="1:19" ht="12.75">
      <c r="A873" s="12" t="s">
        <v>144</v>
      </c>
      <c r="B873" s="8">
        <v>17.5</v>
      </c>
      <c r="C873" s="8">
        <v>33</v>
      </c>
      <c r="D873" s="8" t="s">
        <v>64</v>
      </c>
      <c r="E873" s="16">
        <v>17.5</v>
      </c>
      <c r="F873" s="16">
        <v>17.5</v>
      </c>
      <c r="G873" s="16">
        <v>33</v>
      </c>
      <c r="H873" s="16">
        <v>33</v>
      </c>
      <c r="I873" s="96">
        <v>1.1</v>
      </c>
      <c r="J873" s="96">
        <v>1.6</v>
      </c>
      <c r="K873" s="96">
        <v>12.8</v>
      </c>
      <c r="L873" s="125">
        <v>72</v>
      </c>
      <c r="M873" s="96">
        <v>0</v>
      </c>
      <c r="N873" s="115">
        <v>2.2</v>
      </c>
      <c r="O873" s="115">
        <v>2.9</v>
      </c>
      <c r="P873" s="115">
        <v>22.2</v>
      </c>
      <c r="Q873" s="111">
        <v>125</v>
      </c>
      <c r="R873" s="116">
        <v>0</v>
      </c>
      <c r="S873" s="31">
        <v>609</v>
      </c>
    </row>
    <row r="874" spans="1:19" ht="12.75">
      <c r="A874" s="12" t="s">
        <v>28</v>
      </c>
      <c r="B874" s="16">
        <v>80</v>
      </c>
      <c r="C874" s="16">
        <v>90</v>
      </c>
      <c r="D874" s="8" t="s">
        <v>29</v>
      </c>
      <c r="E874" s="8">
        <v>80</v>
      </c>
      <c r="F874" s="8">
        <v>80</v>
      </c>
      <c r="G874" s="8">
        <v>90</v>
      </c>
      <c r="H874" s="8">
        <v>90</v>
      </c>
      <c r="I874" s="100">
        <v>0.28</v>
      </c>
      <c r="J874" s="100">
        <v>0.28</v>
      </c>
      <c r="K874" s="100">
        <v>6.88</v>
      </c>
      <c r="L874" s="100">
        <v>32</v>
      </c>
      <c r="M874" s="100">
        <v>7</v>
      </c>
      <c r="N874" s="100">
        <v>0.31</v>
      </c>
      <c r="O874" s="100">
        <v>0.31</v>
      </c>
      <c r="P874" s="100">
        <v>7.74</v>
      </c>
      <c r="Q874" s="100">
        <v>37</v>
      </c>
      <c r="R874" s="100">
        <v>7</v>
      </c>
      <c r="S874" s="31">
        <v>118</v>
      </c>
    </row>
    <row r="875" spans="1:19" ht="12.75">
      <c r="A875" s="155" t="s">
        <v>30</v>
      </c>
      <c r="B875" s="155"/>
      <c r="C875" s="155"/>
      <c r="D875" s="155"/>
      <c r="E875" s="155"/>
      <c r="F875" s="155"/>
      <c r="G875" s="155"/>
      <c r="H875" s="155"/>
      <c r="I875" s="44">
        <f>SUM(I872:I874)</f>
        <v>6.580000000000001</v>
      </c>
      <c r="J875" s="44">
        <f aca="true" t="shared" si="57" ref="J875:R875">SUM(J872:J874)</f>
        <v>5.28</v>
      </c>
      <c r="K875" s="44">
        <f t="shared" si="57"/>
        <v>28.279999999999998</v>
      </c>
      <c r="L875" s="44">
        <f t="shared" si="57"/>
        <v>199.4</v>
      </c>
      <c r="M875" s="44">
        <f t="shared" si="57"/>
        <v>9.3</v>
      </c>
      <c r="N875" s="44">
        <f t="shared" si="57"/>
        <v>8.31</v>
      </c>
      <c r="O875" s="44">
        <f t="shared" si="57"/>
        <v>8.21</v>
      </c>
      <c r="P875" s="44">
        <f t="shared" si="57"/>
        <v>39.54</v>
      </c>
      <c r="Q875" s="44">
        <f t="shared" si="57"/>
        <v>268</v>
      </c>
      <c r="R875" s="44">
        <f t="shared" si="57"/>
        <v>9.6</v>
      </c>
      <c r="S875" s="31"/>
    </row>
    <row r="876" spans="1:19" ht="12.75">
      <c r="A876" s="155" t="s">
        <v>31</v>
      </c>
      <c r="B876" s="156"/>
      <c r="C876" s="156"/>
      <c r="D876" s="156"/>
      <c r="E876" s="93"/>
      <c r="F876" s="93"/>
      <c r="G876" s="93"/>
      <c r="H876" s="93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31"/>
    </row>
    <row r="877" spans="1:19" ht="12.75">
      <c r="A877" s="12" t="s">
        <v>280</v>
      </c>
      <c r="B877" s="8" t="s">
        <v>491</v>
      </c>
      <c r="C877" s="8" t="s">
        <v>426</v>
      </c>
      <c r="D877" s="8" t="s">
        <v>27</v>
      </c>
      <c r="E877" s="8">
        <v>98.8</v>
      </c>
      <c r="F877" s="8">
        <v>97</v>
      </c>
      <c r="G877" s="8">
        <v>134.7</v>
      </c>
      <c r="H877" s="8">
        <v>132</v>
      </c>
      <c r="I877" s="85">
        <v>18.3</v>
      </c>
      <c r="J877" s="85">
        <v>14.6</v>
      </c>
      <c r="K877" s="85">
        <v>18.5</v>
      </c>
      <c r="L877" s="85">
        <v>284</v>
      </c>
      <c r="M877" s="85">
        <v>0.24</v>
      </c>
      <c r="N877" s="85">
        <v>22.6</v>
      </c>
      <c r="O877" s="85">
        <v>18.1</v>
      </c>
      <c r="P877" s="85">
        <v>22.9</v>
      </c>
      <c r="Q877" s="85">
        <v>349</v>
      </c>
      <c r="R877" s="85">
        <v>0.3</v>
      </c>
      <c r="S877" s="8">
        <v>331</v>
      </c>
    </row>
    <row r="878" spans="1:19" ht="12.75">
      <c r="A878" s="12" t="s">
        <v>101</v>
      </c>
      <c r="B878" s="8"/>
      <c r="C878" s="8"/>
      <c r="D878" s="8" t="s">
        <v>61</v>
      </c>
      <c r="E878" s="8">
        <v>15</v>
      </c>
      <c r="F878" s="8">
        <v>15</v>
      </c>
      <c r="G878" s="8">
        <v>18</v>
      </c>
      <c r="H878" s="8">
        <v>18</v>
      </c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8"/>
    </row>
    <row r="879" spans="1:19" ht="12.75">
      <c r="A879" s="8"/>
      <c r="B879" s="8"/>
      <c r="C879" s="8"/>
      <c r="D879" s="8" t="s">
        <v>318</v>
      </c>
      <c r="E879" s="8">
        <v>12.7</v>
      </c>
      <c r="F879" s="8">
        <v>11.9</v>
      </c>
      <c r="G879" s="8">
        <v>14.4</v>
      </c>
      <c r="H879" s="8">
        <v>12</v>
      </c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8"/>
    </row>
    <row r="880" spans="1:19" ht="12.75">
      <c r="A880" s="8"/>
      <c r="B880" s="8"/>
      <c r="C880" s="8"/>
      <c r="D880" s="8" t="s">
        <v>13</v>
      </c>
      <c r="E880" s="8">
        <v>7</v>
      </c>
      <c r="F880" s="8">
        <v>7</v>
      </c>
      <c r="G880" s="8">
        <v>8.5</v>
      </c>
      <c r="H880" s="8">
        <v>8.5</v>
      </c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8"/>
    </row>
    <row r="881" spans="1:19" ht="12.75">
      <c r="A881" s="8"/>
      <c r="B881" s="8"/>
      <c r="C881" s="8"/>
      <c r="D881" s="8" t="s">
        <v>195</v>
      </c>
      <c r="E881" s="8">
        <v>10</v>
      </c>
      <c r="F881" s="8">
        <v>10</v>
      </c>
      <c r="G881" s="8">
        <v>10</v>
      </c>
      <c r="H881" s="8">
        <v>10</v>
      </c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8"/>
    </row>
    <row r="882" spans="1:19" ht="12.75">
      <c r="A882" s="8" t="s">
        <v>59</v>
      </c>
      <c r="B882" s="8">
        <v>150</v>
      </c>
      <c r="C882" s="8">
        <v>180</v>
      </c>
      <c r="D882" s="8" t="s">
        <v>184</v>
      </c>
      <c r="E882" s="16" t="s">
        <v>183</v>
      </c>
      <c r="F882" s="16" t="s">
        <v>183</v>
      </c>
      <c r="G882" s="16" t="s">
        <v>474</v>
      </c>
      <c r="H882" s="16" t="s">
        <v>474</v>
      </c>
      <c r="I882" s="85">
        <v>0.07</v>
      </c>
      <c r="J882" s="85">
        <v>0</v>
      </c>
      <c r="K882" s="85">
        <v>11.2</v>
      </c>
      <c r="L882" s="85">
        <v>45</v>
      </c>
      <c r="M882" s="85">
        <v>0</v>
      </c>
      <c r="N882" s="84">
        <v>0.09</v>
      </c>
      <c r="O882" s="84">
        <v>0</v>
      </c>
      <c r="P882" s="84">
        <v>13.6</v>
      </c>
      <c r="Q882" s="84">
        <v>54</v>
      </c>
      <c r="R882" s="84">
        <v>0</v>
      </c>
      <c r="S882" s="91">
        <v>503</v>
      </c>
    </row>
    <row r="883" spans="1:19" ht="12.75" customHeight="1">
      <c r="A883" s="8"/>
      <c r="B883" s="16"/>
      <c r="C883" s="16"/>
      <c r="D883" s="8" t="s">
        <v>13</v>
      </c>
      <c r="E883" s="16">
        <v>9.5</v>
      </c>
      <c r="F883" s="16">
        <v>9.5</v>
      </c>
      <c r="G883" s="16">
        <v>10.5</v>
      </c>
      <c r="H883" s="16">
        <v>10.5</v>
      </c>
      <c r="I883" s="106"/>
      <c r="J883" s="106"/>
      <c r="K883" s="106"/>
      <c r="L883" s="106"/>
      <c r="M883" s="106"/>
      <c r="N883" s="84"/>
      <c r="O883" s="84"/>
      <c r="P883" s="84"/>
      <c r="Q883" s="84"/>
      <c r="R883" s="84"/>
      <c r="S883" s="91"/>
    </row>
    <row r="884" spans="1:19" ht="12.75" customHeight="1">
      <c r="A884" s="8"/>
      <c r="B884" s="16"/>
      <c r="C884" s="16"/>
      <c r="D884" s="8" t="s">
        <v>53</v>
      </c>
      <c r="E884" s="16">
        <v>94</v>
      </c>
      <c r="F884" s="16">
        <v>94</v>
      </c>
      <c r="G884" s="16">
        <v>175</v>
      </c>
      <c r="H884" s="16">
        <v>175</v>
      </c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</row>
    <row r="885" spans="1:19" ht="12.75" customHeight="1">
      <c r="A885" s="8" t="s">
        <v>134</v>
      </c>
      <c r="B885" s="129" t="s">
        <v>506</v>
      </c>
      <c r="C885" s="129" t="s">
        <v>507</v>
      </c>
      <c r="D885" s="8" t="s">
        <v>44</v>
      </c>
      <c r="E885" s="8">
        <v>10</v>
      </c>
      <c r="F885" s="8">
        <v>10</v>
      </c>
      <c r="G885" s="8">
        <v>10</v>
      </c>
      <c r="H885" s="8">
        <v>10</v>
      </c>
      <c r="I885" s="84">
        <v>0.76</v>
      </c>
      <c r="J885" s="84">
        <v>0.08</v>
      </c>
      <c r="K885" s="84">
        <v>4.92</v>
      </c>
      <c r="L885" s="84">
        <v>23</v>
      </c>
      <c r="M885" s="84">
        <v>0</v>
      </c>
      <c r="N885" s="84">
        <v>0.76</v>
      </c>
      <c r="O885" s="84">
        <v>0.08</v>
      </c>
      <c r="P885" s="84">
        <v>4.92</v>
      </c>
      <c r="Q885" s="84">
        <v>23</v>
      </c>
      <c r="R885" s="84">
        <v>0</v>
      </c>
      <c r="S885" s="12">
        <v>114</v>
      </c>
    </row>
    <row r="886" spans="1:19" ht="12.75" customHeight="1">
      <c r="A886" s="12"/>
      <c r="B886" s="12"/>
      <c r="C886" s="12"/>
      <c r="D886" s="8" t="s">
        <v>22</v>
      </c>
      <c r="E886" s="8">
        <v>20</v>
      </c>
      <c r="F886" s="8">
        <v>20</v>
      </c>
      <c r="G886" s="8">
        <v>25</v>
      </c>
      <c r="H886" s="8">
        <v>25</v>
      </c>
      <c r="I886" s="84">
        <v>1.32</v>
      </c>
      <c r="J886" s="84">
        <v>0.24</v>
      </c>
      <c r="K886" s="84">
        <v>6.68</v>
      </c>
      <c r="L886" s="84">
        <v>34</v>
      </c>
      <c r="M886" s="84">
        <v>0</v>
      </c>
      <c r="N886" s="84">
        <v>1.65</v>
      </c>
      <c r="O886" s="84">
        <v>0.3</v>
      </c>
      <c r="P886" s="84">
        <v>8.35</v>
      </c>
      <c r="Q886" s="84">
        <v>43</v>
      </c>
      <c r="R886" s="84">
        <v>0</v>
      </c>
      <c r="S886" s="12">
        <v>115</v>
      </c>
    </row>
    <row r="887" spans="1:19" ht="12.75" customHeight="1">
      <c r="A887" s="155" t="s">
        <v>45</v>
      </c>
      <c r="B887" s="155"/>
      <c r="C887" s="155"/>
      <c r="D887" s="155"/>
      <c r="E887" s="155"/>
      <c r="F887" s="155"/>
      <c r="G887" s="155"/>
      <c r="H887" s="155"/>
      <c r="I887" s="99">
        <f>SUM(I877:I886)</f>
        <v>20.450000000000003</v>
      </c>
      <c r="J887" s="99">
        <f aca="true" t="shared" si="58" ref="J887:R887">SUM(J877:J886)</f>
        <v>14.92</v>
      </c>
      <c r="K887" s="99">
        <f t="shared" si="58"/>
        <v>41.3</v>
      </c>
      <c r="L887" s="99">
        <f t="shared" si="58"/>
        <v>386</v>
      </c>
      <c r="M887" s="99">
        <f t="shared" si="58"/>
        <v>0.24</v>
      </c>
      <c r="N887" s="99">
        <f t="shared" si="58"/>
        <v>25.1</v>
      </c>
      <c r="O887" s="99">
        <f t="shared" si="58"/>
        <v>18.48</v>
      </c>
      <c r="P887" s="99">
        <f t="shared" si="58"/>
        <v>49.77</v>
      </c>
      <c r="Q887" s="99">
        <f t="shared" si="58"/>
        <v>469</v>
      </c>
      <c r="R887" s="99">
        <f t="shared" si="58"/>
        <v>0.3</v>
      </c>
      <c r="S887" s="12"/>
    </row>
    <row r="888" spans="1:19" ht="12.75">
      <c r="A888" s="155" t="s">
        <v>36</v>
      </c>
      <c r="B888" s="155"/>
      <c r="C888" s="155"/>
      <c r="D888" s="155"/>
      <c r="E888" s="155"/>
      <c r="F888" s="155"/>
      <c r="G888" s="155"/>
      <c r="H888" s="155"/>
      <c r="I888" s="141">
        <f aca="true" t="shared" si="59" ref="I888:R888">I887+I875+I870+I838+I835</f>
        <v>60.22</v>
      </c>
      <c r="J888" s="141">
        <f t="shared" si="59"/>
        <v>48.84</v>
      </c>
      <c r="K888" s="141">
        <f t="shared" si="59"/>
        <v>195.01</v>
      </c>
      <c r="L888" s="142">
        <f t="shared" si="59"/>
        <v>1499.4</v>
      </c>
      <c r="M888" s="141">
        <f t="shared" si="59"/>
        <v>36.69</v>
      </c>
      <c r="N888" s="141">
        <f t="shared" si="59"/>
        <v>74.33</v>
      </c>
      <c r="O888" s="141">
        <f t="shared" si="59"/>
        <v>60.830000000000005</v>
      </c>
      <c r="P888" s="141">
        <f t="shared" si="59"/>
        <v>249.76999999999998</v>
      </c>
      <c r="Q888" s="142">
        <f t="shared" si="59"/>
        <v>1896</v>
      </c>
      <c r="R888" s="141">
        <f t="shared" si="59"/>
        <v>42.019999999999996</v>
      </c>
      <c r="S888" s="12"/>
    </row>
    <row r="889" spans="4:18" ht="12.75">
      <c r="D889" s="143" t="s">
        <v>406</v>
      </c>
      <c r="E889" s="144"/>
      <c r="H889" s="144"/>
      <c r="I889" s="145">
        <f aca="true" t="shared" si="60" ref="I889:R889">(I888+I818+I721+I637+I544+I463+I364+I278+I178+I99)/10</f>
        <v>56.339</v>
      </c>
      <c r="J889" s="145">
        <f t="shared" si="60"/>
        <v>48.746</v>
      </c>
      <c r="K889" s="145">
        <f t="shared" si="60"/>
        <v>203.838</v>
      </c>
      <c r="L889" s="146">
        <f t="shared" si="60"/>
        <v>1462.73</v>
      </c>
      <c r="M889" s="145">
        <f t="shared" si="60"/>
        <v>54.194399999999995</v>
      </c>
      <c r="N889" s="145">
        <f t="shared" si="60"/>
        <v>69.99799999999999</v>
      </c>
      <c r="O889" s="145">
        <f t="shared" si="60"/>
        <v>60.281000000000006</v>
      </c>
      <c r="P889" s="145">
        <f t="shared" si="60"/>
        <v>259.855</v>
      </c>
      <c r="Q889" s="146">
        <f t="shared" si="60"/>
        <v>1809.65</v>
      </c>
      <c r="R889" s="145">
        <f t="shared" si="60"/>
        <v>62.46</v>
      </c>
    </row>
    <row r="890" spans="4:17" ht="12.75">
      <c r="D890" s="38" t="s">
        <v>484</v>
      </c>
      <c r="I890" s="38">
        <v>42</v>
      </c>
      <c r="J890" s="38">
        <v>47</v>
      </c>
      <c r="K890" s="38">
        <v>203</v>
      </c>
      <c r="L890" s="38">
        <v>1400</v>
      </c>
      <c r="N890" s="38">
        <v>54</v>
      </c>
      <c r="O890" s="38">
        <v>60</v>
      </c>
      <c r="P890" s="38">
        <v>264</v>
      </c>
      <c r="Q890" s="38">
        <v>1800</v>
      </c>
    </row>
  </sheetData>
  <sheetProtection/>
  <mergeCells count="141">
    <mergeCell ref="A776:H776"/>
    <mergeCell ref="A870:H870"/>
    <mergeCell ref="A871:D871"/>
    <mergeCell ref="A546:D546"/>
    <mergeCell ref="A835:H835"/>
    <mergeCell ref="A737:D737"/>
    <mergeCell ref="A777:D777"/>
    <mergeCell ref="A599:D599"/>
    <mergeCell ref="A736:H736"/>
    <mergeCell ref="A658:D658"/>
    <mergeCell ref="A888:H888"/>
    <mergeCell ref="A876:D876"/>
    <mergeCell ref="B609:D609"/>
    <mergeCell ref="B610:D610"/>
    <mergeCell ref="A875:H875"/>
    <mergeCell ref="A887:H887"/>
    <mergeCell ref="A819:Q819"/>
    <mergeCell ref="A818:H818"/>
    <mergeCell ref="A796:D796"/>
    <mergeCell ref="B787:D787"/>
    <mergeCell ref="A519:D519"/>
    <mergeCell ref="B788:D788"/>
    <mergeCell ref="A545:Q545"/>
    <mergeCell ref="A838:H838"/>
    <mergeCell ref="A839:D839"/>
    <mergeCell ref="A559:D559"/>
    <mergeCell ref="A795:H795"/>
    <mergeCell ref="A655:D655"/>
    <mergeCell ref="A836:D836"/>
    <mergeCell ref="A657:H657"/>
    <mergeCell ref="A518:H518"/>
    <mergeCell ref="A820:D820"/>
    <mergeCell ref="A739:H739"/>
    <mergeCell ref="A523:H523"/>
    <mergeCell ref="A524:D524"/>
    <mergeCell ref="A543:H543"/>
    <mergeCell ref="A544:H544"/>
    <mergeCell ref="A615:D615"/>
    <mergeCell ref="A636:H636"/>
    <mergeCell ref="A558:H558"/>
    <mergeCell ref="B441:D441"/>
    <mergeCell ref="A465:D465"/>
    <mergeCell ref="A483:H483"/>
    <mergeCell ref="A484:D484"/>
    <mergeCell ref="A480:H480"/>
    <mergeCell ref="A481:D481"/>
    <mergeCell ref="A380:D380"/>
    <mergeCell ref="A382:H382"/>
    <mergeCell ref="A383:D383"/>
    <mergeCell ref="A464:Q464"/>
    <mergeCell ref="A429:H429"/>
    <mergeCell ref="A430:D430"/>
    <mergeCell ref="A444:H444"/>
    <mergeCell ref="A445:D445"/>
    <mergeCell ref="A462:H462"/>
    <mergeCell ref="A463:H463"/>
    <mergeCell ref="A342:D342"/>
    <mergeCell ref="A363:H363"/>
    <mergeCell ref="A364:H364"/>
    <mergeCell ref="A365:Q365"/>
    <mergeCell ref="A366:D366"/>
    <mergeCell ref="A379:H379"/>
    <mergeCell ref="A101:D101"/>
    <mergeCell ref="A73:D73"/>
    <mergeCell ref="A72:H72"/>
    <mergeCell ref="A84:D84"/>
    <mergeCell ref="A83:H83"/>
    <mergeCell ref="A98:H98"/>
    <mergeCell ref="A99:H99"/>
    <mergeCell ref="A25:H25"/>
    <mergeCell ref="A7:D7"/>
    <mergeCell ref="A100:Q100"/>
    <mergeCell ref="N3:Q3"/>
    <mergeCell ref="R3:R4"/>
    <mergeCell ref="A5:S5"/>
    <mergeCell ref="A23:D23"/>
    <mergeCell ref="A26:D26"/>
    <mergeCell ref="S3:S4"/>
    <mergeCell ref="A6:S6"/>
    <mergeCell ref="A155:H155"/>
    <mergeCell ref="A156:D156"/>
    <mergeCell ref="A1:S1"/>
    <mergeCell ref="G3:H3"/>
    <mergeCell ref="I3:L3"/>
    <mergeCell ref="E3:F3"/>
    <mergeCell ref="B3:C3"/>
    <mergeCell ref="D3:D4"/>
    <mergeCell ref="M3:M4"/>
    <mergeCell ref="A22:H22"/>
    <mergeCell ref="A113:H113"/>
    <mergeCell ref="A114:D114"/>
    <mergeCell ref="A116:H116"/>
    <mergeCell ref="A117:D117"/>
    <mergeCell ref="A150:H150"/>
    <mergeCell ref="A151:D151"/>
    <mergeCell ref="A278:H278"/>
    <mergeCell ref="A177:H177"/>
    <mergeCell ref="A178:H178"/>
    <mergeCell ref="A179:Q179"/>
    <mergeCell ref="A180:D180"/>
    <mergeCell ref="A195:H195"/>
    <mergeCell ref="A196:D196"/>
    <mergeCell ref="A192:H192"/>
    <mergeCell ref="A193:D193"/>
    <mergeCell ref="A336:H336"/>
    <mergeCell ref="A229:H229"/>
    <mergeCell ref="A230:D230"/>
    <mergeCell ref="A295:H295"/>
    <mergeCell ref="A296:D296"/>
    <mergeCell ref="B241:D241"/>
    <mergeCell ref="B240:D240"/>
    <mergeCell ref="A250:H250"/>
    <mergeCell ref="A251:D251"/>
    <mergeCell ref="A277:H277"/>
    <mergeCell ref="A279:Q279"/>
    <mergeCell ref="A280:D280"/>
    <mergeCell ref="A817:H817"/>
    <mergeCell ref="A637:H637"/>
    <mergeCell ref="A638:Q638"/>
    <mergeCell ref="A639:D639"/>
    <mergeCell ref="A722:Q722"/>
    <mergeCell ref="A298:H298"/>
    <mergeCell ref="A299:D299"/>
    <mergeCell ref="A740:D740"/>
    <mergeCell ref="A684:D684"/>
    <mergeCell ref="A720:H720"/>
    <mergeCell ref="A721:H721"/>
    <mergeCell ref="A562:H562"/>
    <mergeCell ref="A563:D563"/>
    <mergeCell ref="A598:H598"/>
    <mergeCell ref="A654:H654"/>
    <mergeCell ref="I2:S2"/>
    <mergeCell ref="A683:H683"/>
    <mergeCell ref="A723:D723"/>
    <mergeCell ref="A700:D700"/>
    <mergeCell ref="A699:H699"/>
    <mergeCell ref="B695:D695"/>
    <mergeCell ref="B696:D696"/>
    <mergeCell ref="A337:D337"/>
    <mergeCell ref="A341:H341"/>
    <mergeCell ref="A614:H6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R720" formulaRange="1"/>
    <ignoredError sqref="C750 B885:C885 B460 B718 H40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15">
      <c r="A1" s="170" t="s">
        <v>570</v>
      </c>
      <c r="B1" s="171"/>
      <c r="C1" s="171"/>
      <c r="D1" s="171"/>
    </row>
    <row r="2" spans="1:5" ht="13.5" customHeight="1">
      <c r="A2" s="40"/>
      <c r="B2" s="40" t="s">
        <v>126</v>
      </c>
      <c r="C2" s="172" t="s">
        <v>127</v>
      </c>
      <c r="D2" s="173"/>
      <c r="E2" s="169"/>
    </row>
    <row r="3" spans="1:5" ht="12.75" customHeight="1">
      <c r="A3" s="40"/>
      <c r="B3" s="40"/>
      <c r="C3" s="41" t="s">
        <v>121</v>
      </c>
      <c r="D3" s="41" t="s">
        <v>122</v>
      </c>
      <c r="E3" s="169"/>
    </row>
    <row r="4" spans="1:4" ht="15.75" customHeight="1">
      <c r="A4" s="167" t="s">
        <v>8</v>
      </c>
      <c r="B4" s="168"/>
      <c r="C4" s="9"/>
      <c r="D4" s="9"/>
    </row>
    <row r="5" spans="1:5" ht="15.75" customHeight="1">
      <c r="A5" s="40" t="s">
        <v>165</v>
      </c>
      <c r="B5" s="9" t="s">
        <v>128</v>
      </c>
      <c r="C5" s="30">
        <v>50</v>
      </c>
      <c r="D5" s="30">
        <v>50</v>
      </c>
      <c r="E5" s="65"/>
    </row>
    <row r="6" spans="1:5" ht="15.75" customHeight="1">
      <c r="A6" s="42" t="s">
        <v>365</v>
      </c>
      <c r="B6" s="9" t="s">
        <v>300</v>
      </c>
      <c r="C6" s="30">
        <v>120</v>
      </c>
      <c r="D6" s="30">
        <v>150</v>
      </c>
      <c r="E6" s="65"/>
    </row>
    <row r="7" spans="1:5" ht="15.75" customHeight="1">
      <c r="A7" s="9"/>
      <c r="B7" s="9" t="s">
        <v>65</v>
      </c>
      <c r="C7" s="30">
        <v>150</v>
      </c>
      <c r="D7" s="30">
        <v>200</v>
      </c>
      <c r="E7" s="65"/>
    </row>
    <row r="8" spans="1:5" ht="15.75" customHeight="1">
      <c r="A8" s="9"/>
      <c r="B8" s="9" t="s">
        <v>304</v>
      </c>
      <c r="C8" s="43" t="s">
        <v>93</v>
      </c>
      <c r="D8" s="43" t="s">
        <v>147</v>
      </c>
      <c r="E8" s="65"/>
    </row>
    <row r="9" spans="1:5" ht="13.5" customHeight="1">
      <c r="A9" s="9"/>
      <c r="B9" s="9"/>
      <c r="C9" s="30"/>
      <c r="D9" s="30"/>
      <c r="E9" s="65"/>
    </row>
    <row r="10" spans="1:5" ht="15.75" customHeight="1">
      <c r="A10" s="44" t="s">
        <v>168</v>
      </c>
      <c r="B10" s="9" t="s">
        <v>130</v>
      </c>
      <c r="C10" s="30">
        <v>100</v>
      </c>
      <c r="D10" s="30">
        <v>100</v>
      </c>
      <c r="E10" s="65"/>
    </row>
    <row r="11" spans="1:5" ht="15.75" customHeight="1">
      <c r="A11" s="42" t="s">
        <v>366</v>
      </c>
      <c r="B11" s="9"/>
      <c r="C11" s="30"/>
      <c r="D11" s="30"/>
      <c r="E11" s="65"/>
    </row>
    <row r="12" spans="1:5" ht="15.75" customHeight="1">
      <c r="A12" s="44" t="s">
        <v>15</v>
      </c>
      <c r="B12" s="9" t="s">
        <v>557</v>
      </c>
      <c r="C12" s="30">
        <v>50</v>
      </c>
      <c r="D12" s="30">
        <v>60</v>
      </c>
      <c r="E12" s="65"/>
    </row>
    <row r="13" spans="1:5" ht="15.75" customHeight="1">
      <c r="A13" s="9" t="s">
        <v>170</v>
      </c>
      <c r="B13" s="9" t="s">
        <v>244</v>
      </c>
      <c r="C13" s="30" t="s">
        <v>420</v>
      </c>
      <c r="D13" s="30" t="s">
        <v>412</v>
      </c>
      <c r="E13" s="65"/>
    </row>
    <row r="14" spans="1:5" ht="15.75" customHeight="1">
      <c r="A14" s="9"/>
      <c r="B14" s="9" t="s">
        <v>558</v>
      </c>
      <c r="C14" s="30" t="s">
        <v>150</v>
      </c>
      <c r="D14" s="30" t="s">
        <v>120</v>
      </c>
      <c r="E14" s="65"/>
    </row>
    <row r="15" spans="1:5" ht="15.75" customHeight="1">
      <c r="A15" s="9"/>
      <c r="B15" s="9" t="s">
        <v>108</v>
      </c>
      <c r="C15" s="30" t="s">
        <v>533</v>
      </c>
      <c r="D15" s="30" t="s">
        <v>461</v>
      </c>
      <c r="E15" s="65"/>
    </row>
    <row r="16" spans="1:5" ht="15.75" customHeight="1">
      <c r="A16" s="9"/>
      <c r="B16" s="9" t="s">
        <v>191</v>
      </c>
      <c r="C16" s="30">
        <v>150</v>
      </c>
      <c r="D16" s="30">
        <v>200</v>
      </c>
      <c r="E16" s="65"/>
    </row>
    <row r="17" spans="1:5" ht="15.75" customHeight="1">
      <c r="A17" s="9"/>
      <c r="B17" s="9" t="s">
        <v>171</v>
      </c>
      <c r="C17" s="30" t="s">
        <v>85</v>
      </c>
      <c r="D17" s="30" t="s">
        <v>370</v>
      </c>
      <c r="E17" s="65"/>
    </row>
    <row r="18" spans="1:5" ht="12.75" customHeight="1">
      <c r="A18" s="9"/>
      <c r="B18" s="9"/>
      <c r="C18" s="30"/>
      <c r="D18" s="30"/>
      <c r="E18" s="65"/>
    </row>
    <row r="19" spans="1:5" ht="15.75" customHeight="1">
      <c r="A19" s="44" t="s">
        <v>24</v>
      </c>
      <c r="B19" s="9" t="s">
        <v>132</v>
      </c>
      <c r="C19" s="30">
        <v>180</v>
      </c>
      <c r="D19" s="30">
        <v>200</v>
      </c>
      <c r="E19" s="65"/>
    </row>
    <row r="20" spans="1:5" ht="15.75" customHeight="1">
      <c r="A20" s="9" t="s">
        <v>175</v>
      </c>
      <c r="B20" s="9" t="s">
        <v>151</v>
      </c>
      <c r="C20" s="30">
        <v>50</v>
      </c>
      <c r="D20" s="30">
        <v>60</v>
      </c>
      <c r="E20" s="65"/>
    </row>
    <row r="21" spans="1:5" ht="15.75" customHeight="1">
      <c r="A21" s="9"/>
      <c r="B21" s="9" t="s">
        <v>28</v>
      </c>
      <c r="C21" s="45">
        <v>70</v>
      </c>
      <c r="D21" s="45">
        <v>70</v>
      </c>
      <c r="E21" s="65"/>
    </row>
    <row r="22" spans="1:5" ht="13.5" customHeight="1">
      <c r="A22" s="9"/>
      <c r="B22" s="9"/>
      <c r="C22" s="30"/>
      <c r="D22" s="30"/>
      <c r="E22" s="65"/>
    </row>
    <row r="23" spans="1:5" ht="15.75" customHeight="1">
      <c r="A23" s="44" t="s">
        <v>31</v>
      </c>
      <c r="B23" s="46"/>
      <c r="C23" s="47"/>
      <c r="D23" s="47"/>
      <c r="E23" s="65"/>
    </row>
    <row r="24" spans="1:5" ht="15.75" customHeight="1">
      <c r="A24" s="9" t="s">
        <v>172</v>
      </c>
      <c r="B24" s="9" t="s">
        <v>485</v>
      </c>
      <c r="C24" s="30" t="s">
        <v>463</v>
      </c>
      <c r="D24" s="30" t="s">
        <v>385</v>
      </c>
      <c r="E24" s="65"/>
    </row>
    <row r="25" spans="1:5" ht="15.75" customHeight="1">
      <c r="A25" s="9"/>
      <c r="B25" s="9" t="s">
        <v>245</v>
      </c>
      <c r="C25" s="30" t="s">
        <v>143</v>
      </c>
      <c r="D25" s="30" t="s">
        <v>495</v>
      </c>
      <c r="E25" s="65"/>
    </row>
    <row r="26" spans="1:5" ht="15.75" customHeight="1">
      <c r="A26" s="9"/>
      <c r="B26" s="9" t="s">
        <v>171</v>
      </c>
      <c r="C26" s="43" t="s">
        <v>425</v>
      </c>
      <c r="D26" s="43" t="s">
        <v>148</v>
      </c>
      <c r="E26" s="65"/>
    </row>
    <row r="27" spans="1:5" ht="13.5" customHeight="1">
      <c r="A27" s="9"/>
      <c r="B27" s="9"/>
      <c r="C27" s="43"/>
      <c r="D27" s="43"/>
      <c r="E27" s="65"/>
    </row>
    <row r="28" spans="1:5" ht="15.75" customHeight="1">
      <c r="A28" s="167" t="s">
        <v>37</v>
      </c>
      <c r="B28" s="168"/>
      <c r="C28" s="9"/>
      <c r="D28" s="9"/>
      <c r="E28" s="65"/>
    </row>
    <row r="29" spans="1:5" ht="15.75" customHeight="1">
      <c r="A29" s="40" t="s">
        <v>165</v>
      </c>
      <c r="B29" s="9" t="s">
        <v>246</v>
      </c>
      <c r="C29" s="30">
        <v>150</v>
      </c>
      <c r="D29" s="30">
        <v>200</v>
      </c>
      <c r="E29" s="65"/>
    </row>
    <row r="30" spans="1:5" ht="15.75" customHeight="1">
      <c r="A30" s="42" t="s">
        <v>166</v>
      </c>
      <c r="B30" s="9" t="s">
        <v>467</v>
      </c>
      <c r="C30" s="45">
        <v>150</v>
      </c>
      <c r="D30" s="45">
        <v>200</v>
      </c>
      <c r="E30" s="65"/>
    </row>
    <row r="31" spans="1:5" ht="15.75" customHeight="1">
      <c r="A31" s="31"/>
      <c r="B31" s="9" t="s">
        <v>301</v>
      </c>
      <c r="C31" s="43" t="s">
        <v>376</v>
      </c>
      <c r="D31" s="43" t="s">
        <v>499</v>
      </c>
      <c r="E31" s="65"/>
    </row>
    <row r="32" spans="1:5" ht="15.75" customHeight="1">
      <c r="A32" s="9"/>
      <c r="B32" s="9"/>
      <c r="C32" s="9"/>
      <c r="D32" s="9"/>
      <c r="E32" s="65"/>
    </row>
    <row r="33" spans="1:5" ht="15.75" customHeight="1">
      <c r="A33" s="44" t="s">
        <v>129</v>
      </c>
      <c r="B33" s="9" t="s">
        <v>28</v>
      </c>
      <c r="C33" s="30">
        <v>95</v>
      </c>
      <c r="D33" s="30">
        <v>100</v>
      </c>
      <c r="E33" s="65"/>
    </row>
    <row r="34" spans="1:5" ht="15.75" customHeight="1">
      <c r="A34" s="42" t="s">
        <v>169</v>
      </c>
      <c r="B34" s="9"/>
      <c r="C34" s="30"/>
      <c r="D34" s="30"/>
      <c r="E34" s="65"/>
    </row>
    <row r="35" spans="1:5" ht="15.75" customHeight="1">
      <c r="A35" s="44" t="s">
        <v>15</v>
      </c>
      <c r="B35" s="9" t="s">
        <v>247</v>
      </c>
      <c r="C35" s="30">
        <v>40</v>
      </c>
      <c r="D35" s="30">
        <v>60</v>
      </c>
      <c r="E35" s="65"/>
    </row>
    <row r="36" spans="1:5" ht="15.75" customHeight="1">
      <c r="A36" s="42" t="s">
        <v>174</v>
      </c>
      <c r="B36" s="9" t="s">
        <v>408</v>
      </c>
      <c r="C36" s="30" t="s">
        <v>421</v>
      </c>
      <c r="D36" s="30" t="s">
        <v>409</v>
      </c>
      <c r="E36" s="65"/>
    </row>
    <row r="37" spans="1:5" ht="15.75" customHeight="1">
      <c r="A37" s="42"/>
      <c r="B37" s="9" t="s">
        <v>248</v>
      </c>
      <c r="C37" s="30">
        <v>160</v>
      </c>
      <c r="D37" s="30">
        <v>200</v>
      </c>
      <c r="E37" s="65"/>
    </row>
    <row r="38" spans="1:5" ht="15.75" customHeight="1">
      <c r="A38" s="9"/>
      <c r="B38" s="11" t="s">
        <v>249</v>
      </c>
      <c r="C38" s="30">
        <v>150</v>
      </c>
      <c r="D38" s="30">
        <v>200</v>
      </c>
      <c r="E38" s="65"/>
    </row>
    <row r="39" spans="1:5" ht="15.75" customHeight="1">
      <c r="A39" s="9"/>
      <c r="B39" s="9" t="s">
        <v>171</v>
      </c>
      <c r="C39" s="30" t="s">
        <v>152</v>
      </c>
      <c r="D39" s="30" t="s">
        <v>84</v>
      </c>
      <c r="E39" s="65"/>
    </row>
    <row r="40" spans="1:5" ht="15.75" customHeight="1">
      <c r="A40" s="9"/>
      <c r="B40" s="9"/>
      <c r="C40" s="30"/>
      <c r="D40" s="30"/>
      <c r="E40" s="65"/>
    </row>
    <row r="41" spans="1:5" ht="15.75" customHeight="1">
      <c r="A41" s="44" t="s">
        <v>24</v>
      </c>
      <c r="B41" s="9" t="s">
        <v>252</v>
      </c>
      <c r="C41" s="30">
        <v>180</v>
      </c>
      <c r="D41" s="30">
        <v>200</v>
      </c>
      <c r="E41" s="65"/>
    </row>
    <row r="42" spans="1:5" ht="15.75" customHeight="1">
      <c r="A42" s="9" t="s">
        <v>175</v>
      </c>
      <c r="B42" s="9" t="s">
        <v>144</v>
      </c>
      <c r="C42" s="30">
        <v>15</v>
      </c>
      <c r="D42" s="30">
        <v>33</v>
      </c>
      <c r="E42" s="65"/>
    </row>
    <row r="43" spans="1:5" ht="15.75" customHeight="1">
      <c r="A43" s="9"/>
      <c r="B43" s="48"/>
      <c r="C43" s="48"/>
      <c r="D43" s="30"/>
      <c r="E43" s="65"/>
    </row>
    <row r="44" spans="1:5" ht="15.75" customHeight="1">
      <c r="A44" s="9"/>
      <c r="B44" s="9"/>
      <c r="C44" s="30"/>
      <c r="D44" s="30"/>
      <c r="E44" s="65"/>
    </row>
    <row r="45" spans="1:5" ht="15.75" customHeight="1">
      <c r="A45" s="44" t="s">
        <v>31</v>
      </c>
      <c r="B45" s="9" t="s">
        <v>492</v>
      </c>
      <c r="C45" s="30" t="s">
        <v>493</v>
      </c>
      <c r="D45" s="30" t="s">
        <v>493</v>
      </c>
      <c r="E45" s="65"/>
    </row>
    <row r="46" spans="1:5" ht="15.75" customHeight="1">
      <c r="A46" s="9" t="s">
        <v>172</v>
      </c>
      <c r="B46" s="9" t="s">
        <v>157</v>
      </c>
      <c r="C46" s="30">
        <v>180</v>
      </c>
      <c r="D46" s="30">
        <v>220</v>
      </c>
      <c r="E46" s="65"/>
    </row>
    <row r="47" spans="1:5" ht="15.75" customHeight="1">
      <c r="A47" s="9"/>
      <c r="B47" s="9" t="s">
        <v>59</v>
      </c>
      <c r="C47" s="49">
        <v>150</v>
      </c>
      <c r="D47" s="49">
        <v>180</v>
      </c>
      <c r="E47" s="65"/>
    </row>
    <row r="48" spans="1:5" ht="15.75" customHeight="1">
      <c r="A48" s="9"/>
      <c r="B48" s="9" t="s">
        <v>171</v>
      </c>
      <c r="C48" s="30" t="s">
        <v>152</v>
      </c>
      <c r="D48" s="30" t="s">
        <v>58</v>
      </c>
      <c r="E48" s="65"/>
    </row>
    <row r="49" spans="1:5" ht="15.75" customHeight="1">
      <c r="A49" s="50"/>
      <c r="B49" s="51"/>
      <c r="C49" s="30"/>
      <c r="D49" s="30"/>
      <c r="E49" s="65"/>
    </row>
    <row r="50" spans="1:5" ht="15.75" customHeight="1">
      <c r="A50" s="167" t="s">
        <v>78</v>
      </c>
      <c r="B50" s="168"/>
      <c r="C50" s="9"/>
      <c r="D50" s="9"/>
      <c r="E50" s="65"/>
    </row>
    <row r="51" spans="1:5" ht="15.75" customHeight="1">
      <c r="A51" s="40" t="s">
        <v>9</v>
      </c>
      <c r="B51" s="12" t="s">
        <v>139</v>
      </c>
      <c r="C51" s="36">
        <v>150</v>
      </c>
      <c r="D51" s="36">
        <v>200</v>
      </c>
      <c r="E51" s="65"/>
    </row>
    <row r="52" spans="1:5" ht="15.75" customHeight="1">
      <c r="A52" s="42" t="s">
        <v>166</v>
      </c>
      <c r="B52" s="9" t="s">
        <v>537</v>
      </c>
      <c r="C52" s="30">
        <v>150</v>
      </c>
      <c r="D52" s="30">
        <v>200</v>
      </c>
      <c r="E52" s="65"/>
    </row>
    <row r="53" spans="1:5" ht="15.75" customHeight="1">
      <c r="A53" s="42"/>
      <c r="B53" s="9" t="s">
        <v>304</v>
      </c>
      <c r="C53" s="43" t="s">
        <v>243</v>
      </c>
      <c r="D53" s="43" t="s">
        <v>147</v>
      </c>
      <c r="E53" s="65"/>
    </row>
    <row r="54" spans="1:5" ht="15.75" customHeight="1">
      <c r="A54" s="9"/>
      <c r="B54" s="9"/>
      <c r="C54" s="43"/>
      <c r="D54" s="30"/>
      <c r="E54" s="65"/>
    </row>
    <row r="55" spans="1:5" ht="15.75" customHeight="1">
      <c r="A55" s="44" t="s">
        <v>168</v>
      </c>
      <c r="B55" s="9" t="s">
        <v>473</v>
      </c>
      <c r="C55" s="30">
        <v>100</v>
      </c>
      <c r="D55" s="30">
        <v>100</v>
      </c>
      <c r="E55" s="65"/>
    </row>
    <row r="56" spans="1:5" ht="15.75" customHeight="1">
      <c r="A56" s="42" t="s">
        <v>169</v>
      </c>
      <c r="B56" s="9"/>
      <c r="C56" s="43"/>
      <c r="D56" s="30"/>
      <c r="E56" s="65"/>
    </row>
    <row r="57" spans="1:5" ht="15.75" customHeight="1">
      <c r="A57" s="44" t="s">
        <v>15</v>
      </c>
      <c r="B57" s="9" t="s">
        <v>250</v>
      </c>
      <c r="C57" s="30">
        <v>50</v>
      </c>
      <c r="D57" s="30">
        <v>60</v>
      </c>
      <c r="E57" s="65"/>
    </row>
    <row r="58" spans="1:5" ht="15.75" customHeight="1">
      <c r="A58" s="42" t="s">
        <v>174</v>
      </c>
      <c r="B58" s="9" t="s">
        <v>417</v>
      </c>
      <c r="C58" s="30" t="s">
        <v>422</v>
      </c>
      <c r="D58" s="30" t="s">
        <v>418</v>
      </c>
      <c r="E58" s="65"/>
    </row>
    <row r="59" spans="1:5" ht="15.75" customHeight="1">
      <c r="A59" s="9"/>
      <c r="B59" s="9" t="s">
        <v>568</v>
      </c>
      <c r="C59" s="30">
        <v>80</v>
      </c>
      <c r="D59" s="30">
        <v>85</v>
      </c>
      <c r="E59" s="65"/>
    </row>
    <row r="60" spans="1:5" ht="15.75" customHeight="1">
      <c r="A60" s="9"/>
      <c r="B60" s="9" t="s">
        <v>141</v>
      </c>
      <c r="C60" s="30">
        <v>110</v>
      </c>
      <c r="D60" s="30">
        <v>150</v>
      </c>
      <c r="E60" s="65"/>
    </row>
    <row r="61" spans="1:5" ht="15.75" customHeight="1">
      <c r="A61" s="9"/>
      <c r="B61" s="9" t="s">
        <v>251</v>
      </c>
      <c r="C61" s="30">
        <v>150</v>
      </c>
      <c r="D61" s="30">
        <v>200</v>
      </c>
      <c r="E61" s="65"/>
    </row>
    <row r="62" spans="1:5" ht="15.75" customHeight="1">
      <c r="A62" s="9"/>
      <c r="B62" s="9" t="s">
        <v>171</v>
      </c>
      <c r="C62" s="30" t="s">
        <v>148</v>
      </c>
      <c r="D62" s="30" t="s">
        <v>85</v>
      </c>
      <c r="E62" s="65"/>
    </row>
    <row r="63" spans="1:5" ht="15.75" customHeight="1">
      <c r="A63" s="9"/>
      <c r="B63" s="9"/>
      <c r="C63" s="30"/>
      <c r="D63" s="30"/>
      <c r="E63" s="65"/>
    </row>
    <row r="64" spans="1:5" ht="15.75" customHeight="1">
      <c r="A64" s="44" t="s">
        <v>24</v>
      </c>
      <c r="B64" s="9" t="s">
        <v>253</v>
      </c>
      <c r="C64" s="30">
        <v>180</v>
      </c>
      <c r="D64" s="30">
        <v>200</v>
      </c>
      <c r="E64" s="65"/>
    </row>
    <row r="65" spans="1:5" ht="15.75" customHeight="1">
      <c r="A65" s="9" t="s">
        <v>175</v>
      </c>
      <c r="B65" s="9" t="s">
        <v>316</v>
      </c>
      <c r="C65" s="30">
        <v>50</v>
      </c>
      <c r="D65" s="30">
        <v>60</v>
      </c>
      <c r="E65" s="65"/>
    </row>
    <row r="66" spans="1:5" ht="15.75" customHeight="1">
      <c r="A66" s="9"/>
      <c r="B66" s="9" t="s">
        <v>28</v>
      </c>
      <c r="C66" s="30">
        <v>50</v>
      </c>
      <c r="D66" s="30">
        <v>50</v>
      </c>
      <c r="E66" s="65"/>
    </row>
    <row r="67" spans="1:5" ht="15.75" customHeight="1">
      <c r="A67" s="9"/>
      <c r="B67" s="9"/>
      <c r="C67" s="30"/>
      <c r="D67" s="30"/>
      <c r="E67" s="65"/>
    </row>
    <row r="68" spans="1:5" ht="15.75" customHeight="1">
      <c r="A68" s="44" t="s">
        <v>31</v>
      </c>
      <c r="B68" s="12" t="s">
        <v>302</v>
      </c>
      <c r="C68" s="36">
        <v>70</v>
      </c>
      <c r="D68" s="36">
        <v>80</v>
      </c>
      <c r="E68" s="65"/>
    </row>
    <row r="69" spans="1:5" ht="15.75" customHeight="1">
      <c r="A69" s="9" t="s">
        <v>172</v>
      </c>
      <c r="B69" s="9" t="s">
        <v>531</v>
      </c>
      <c r="C69" s="43" t="s">
        <v>105</v>
      </c>
      <c r="D69" s="43" t="s">
        <v>265</v>
      </c>
      <c r="E69" s="65"/>
    </row>
    <row r="70" spans="1:5" ht="15.75" customHeight="1">
      <c r="A70" s="9"/>
      <c r="B70" s="9" t="s">
        <v>476</v>
      </c>
      <c r="C70" s="52">
        <v>110</v>
      </c>
      <c r="D70" s="45">
        <v>130</v>
      </c>
      <c r="E70" s="65"/>
    </row>
    <row r="71" spans="1:5" ht="15.75" customHeight="1">
      <c r="A71" s="9"/>
      <c r="B71" s="9" t="s">
        <v>59</v>
      </c>
      <c r="C71" s="30">
        <v>150</v>
      </c>
      <c r="D71" s="30">
        <v>180</v>
      </c>
      <c r="E71" s="65"/>
    </row>
    <row r="72" spans="1:5" ht="15.75" customHeight="1">
      <c r="A72" s="9"/>
      <c r="B72" s="9" t="s">
        <v>171</v>
      </c>
      <c r="C72" s="30" t="s">
        <v>148</v>
      </c>
      <c r="D72" s="30" t="s">
        <v>85</v>
      </c>
      <c r="E72" s="65"/>
    </row>
    <row r="73" spans="1:5" ht="15.75" customHeight="1">
      <c r="A73" s="9"/>
      <c r="B73" s="9"/>
      <c r="C73" s="43"/>
      <c r="D73" s="43"/>
      <c r="E73" s="65"/>
    </row>
    <row r="74" spans="1:5" ht="15.75" customHeight="1">
      <c r="A74" s="167" t="s">
        <v>79</v>
      </c>
      <c r="B74" s="168"/>
      <c r="C74" s="9"/>
      <c r="D74" s="9"/>
      <c r="E74" s="65"/>
    </row>
    <row r="75" spans="1:5" ht="15.75" customHeight="1">
      <c r="A75" s="40" t="s">
        <v>9</v>
      </c>
      <c r="B75" s="9" t="s">
        <v>128</v>
      </c>
      <c r="C75" s="30">
        <v>50</v>
      </c>
      <c r="D75" s="30">
        <v>50</v>
      </c>
      <c r="E75" s="65"/>
    </row>
    <row r="76" spans="1:5" ht="15.75" customHeight="1">
      <c r="A76" s="42" t="s">
        <v>166</v>
      </c>
      <c r="B76" s="9" t="s">
        <v>176</v>
      </c>
      <c r="C76" s="30">
        <v>130</v>
      </c>
      <c r="D76" s="30">
        <v>150</v>
      </c>
      <c r="E76" s="65"/>
    </row>
    <row r="77" spans="1:5" ht="15.75" customHeight="1">
      <c r="A77" s="9"/>
      <c r="B77" s="9" t="s">
        <v>467</v>
      </c>
      <c r="C77" s="45">
        <v>150</v>
      </c>
      <c r="D77" s="45">
        <v>200</v>
      </c>
      <c r="E77" s="65"/>
    </row>
    <row r="78" spans="1:5" ht="15.75" customHeight="1">
      <c r="A78" s="9"/>
      <c r="B78" s="9" t="s">
        <v>303</v>
      </c>
      <c r="C78" s="43" t="s">
        <v>498</v>
      </c>
      <c r="D78" s="43" t="s">
        <v>499</v>
      </c>
      <c r="E78" s="65"/>
    </row>
    <row r="79" spans="1:5" ht="15.75" customHeight="1">
      <c r="A79" s="9"/>
      <c r="B79" s="9"/>
      <c r="C79" s="9"/>
      <c r="D79" s="9"/>
      <c r="E79" s="65"/>
    </row>
    <row r="80" spans="1:5" ht="15.75" customHeight="1">
      <c r="A80" s="44" t="s">
        <v>168</v>
      </c>
      <c r="B80" s="9" t="s">
        <v>473</v>
      </c>
      <c r="C80" s="30">
        <v>100</v>
      </c>
      <c r="D80" s="30">
        <v>100</v>
      </c>
      <c r="E80" s="65"/>
    </row>
    <row r="81" spans="1:5" ht="15.75" customHeight="1">
      <c r="A81" s="9" t="s">
        <v>169</v>
      </c>
      <c r="B81" s="9"/>
      <c r="C81" s="9"/>
      <c r="D81" s="9"/>
      <c r="E81" s="65"/>
    </row>
    <row r="82" spans="1:5" ht="15.75" customHeight="1">
      <c r="A82" s="44" t="s">
        <v>15</v>
      </c>
      <c r="B82" s="9" t="s">
        <v>270</v>
      </c>
      <c r="C82" s="30">
        <v>40</v>
      </c>
      <c r="D82" s="30">
        <v>60</v>
      </c>
      <c r="E82" s="65"/>
    </row>
    <row r="83" spans="1:5" ht="15.75" customHeight="1">
      <c r="A83" s="42" t="s">
        <v>174</v>
      </c>
      <c r="B83" s="9" t="s">
        <v>438</v>
      </c>
      <c r="C83" s="30" t="s">
        <v>421</v>
      </c>
      <c r="D83" s="30" t="s">
        <v>409</v>
      </c>
      <c r="E83" s="65"/>
    </row>
    <row r="84" spans="1:5" ht="15.75" customHeight="1">
      <c r="A84" s="9"/>
      <c r="B84" s="9" t="s">
        <v>459</v>
      </c>
      <c r="C84" s="30">
        <v>160</v>
      </c>
      <c r="D84" s="30">
        <v>230</v>
      </c>
      <c r="E84" s="65"/>
    </row>
    <row r="85" spans="1:5" ht="15.75" customHeight="1">
      <c r="A85" s="9"/>
      <c r="B85" s="9" t="s">
        <v>261</v>
      </c>
      <c r="C85" s="30">
        <v>150</v>
      </c>
      <c r="D85" s="30">
        <v>200</v>
      </c>
      <c r="E85" s="65"/>
    </row>
    <row r="86" spans="1:5" ht="15.75" customHeight="1">
      <c r="A86" s="9"/>
      <c r="B86" s="9" t="s">
        <v>171</v>
      </c>
      <c r="C86" s="30" t="s">
        <v>152</v>
      </c>
      <c r="D86" s="30" t="s">
        <v>84</v>
      </c>
      <c r="E86" s="65"/>
    </row>
    <row r="87" spans="1:5" ht="15.75" customHeight="1">
      <c r="A87" s="9"/>
      <c r="B87" s="9"/>
      <c r="C87" s="30"/>
      <c r="D87" s="30"/>
      <c r="E87" s="65"/>
    </row>
    <row r="88" spans="1:5" ht="15.75" customHeight="1">
      <c r="A88" s="44" t="s">
        <v>24</v>
      </c>
      <c r="B88" s="12" t="s">
        <v>132</v>
      </c>
      <c r="C88" s="30">
        <v>180</v>
      </c>
      <c r="D88" s="30">
        <v>200</v>
      </c>
      <c r="E88" s="65"/>
    </row>
    <row r="89" spans="1:5" ht="15.75" customHeight="1">
      <c r="A89" s="9" t="s">
        <v>175</v>
      </c>
      <c r="B89" s="9" t="s">
        <v>144</v>
      </c>
      <c r="C89" s="30">
        <v>15</v>
      </c>
      <c r="D89" s="30">
        <v>33</v>
      </c>
      <c r="E89" s="65"/>
    </row>
    <row r="90" spans="1:5" ht="15.75" customHeight="1">
      <c r="A90" s="9"/>
      <c r="B90" s="9" t="s">
        <v>28</v>
      </c>
      <c r="C90" s="30">
        <v>70</v>
      </c>
      <c r="D90" s="30">
        <v>70</v>
      </c>
      <c r="E90" s="65"/>
    </row>
    <row r="91" spans="1:5" ht="15.75" customHeight="1">
      <c r="A91" s="9"/>
      <c r="B91" s="9"/>
      <c r="C91" s="30"/>
      <c r="D91" s="30"/>
      <c r="E91" s="65"/>
    </row>
    <row r="92" spans="1:5" ht="15.75" customHeight="1">
      <c r="A92" s="44" t="s">
        <v>31</v>
      </c>
      <c r="B92" s="9" t="s">
        <v>374</v>
      </c>
      <c r="C92" s="30" t="s">
        <v>111</v>
      </c>
      <c r="D92" s="30" t="s">
        <v>424</v>
      </c>
      <c r="E92" s="65"/>
    </row>
    <row r="93" spans="1:5" ht="15.75" customHeight="1">
      <c r="A93" s="44"/>
      <c r="B93" s="9" t="s">
        <v>245</v>
      </c>
      <c r="C93" s="43" t="s">
        <v>143</v>
      </c>
      <c r="D93" s="43" t="s">
        <v>495</v>
      </c>
      <c r="E93" s="65"/>
    </row>
    <row r="94" spans="1:5" ht="15.75" customHeight="1">
      <c r="A94" s="44"/>
      <c r="B94" s="9" t="s">
        <v>171</v>
      </c>
      <c r="C94" s="30" t="s">
        <v>148</v>
      </c>
      <c r="D94" s="30" t="s">
        <v>154</v>
      </c>
      <c r="E94" s="65"/>
    </row>
    <row r="95" spans="1:5" ht="15.75" customHeight="1">
      <c r="A95" s="53"/>
      <c r="B95" s="51"/>
      <c r="C95" s="43"/>
      <c r="D95" s="43"/>
      <c r="E95" s="65"/>
    </row>
    <row r="96" spans="1:5" ht="15.75" customHeight="1">
      <c r="A96" s="167" t="s">
        <v>138</v>
      </c>
      <c r="B96" s="168"/>
      <c r="C96" s="30"/>
      <c r="D96" s="30"/>
      <c r="E96" s="65"/>
    </row>
    <row r="97" spans="1:5" ht="15.75" customHeight="1">
      <c r="A97" s="40" t="s">
        <v>9</v>
      </c>
      <c r="B97" s="9" t="s">
        <v>135</v>
      </c>
      <c r="C97" s="30">
        <v>150</v>
      </c>
      <c r="D97" s="30">
        <v>200</v>
      </c>
      <c r="E97" s="65"/>
    </row>
    <row r="98" spans="1:5" ht="15.75" customHeight="1">
      <c r="A98" s="42" t="s">
        <v>166</v>
      </c>
      <c r="B98" s="9" t="s">
        <v>467</v>
      </c>
      <c r="C98" s="45">
        <v>150</v>
      </c>
      <c r="D98" s="45">
        <v>200</v>
      </c>
      <c r="E98" s="65"/>
    </row>
    <row r="99" spans="1:5" ht="15.75" customHeight="1">
      <c r="A99" s="9"/>
      <c r="B99" s="9" t="s">
        <v>375</v>
      </c>
      <c r="C99" s="43" t="s">
        <v>376</v>
      </c>
      <c r="D99" s="43" t="s">
        <v>499</v>
      </c>
      <c r="E99" s="65"/>
    </row>
    <row r="100" spans="1:5" ht="15.75" customHeight="1">
      <c r="A100" s="9"/>
      <c r="B100" s="9"/>
      <c r="C100" s="43"/>
      <c r="D100" s="30"/>
      <c r="E100" s="65"/>
    </row>
    <row r="101" spans="1:5" ht="15.75" customHeight="1">
      <c r="A101" s="44" t="s">
        <v>168</v>
      </c>
      <c r="B101" s="9" t="s">
        <v>28</v>
      </c>
      <c r="C101" s="30">
        <v>80</v>
      </c>
      <c r="D101" s="30">
        <v>80</v>
      </c>
      <c r="E101" s="65"/>
    </row>
    <row r="102" spans="1:5" ht="15.75" customHeight="1">
      <c r="A102" s="9" t="s">
        <v>169</v>
      </c>
      <c r="B102" s="9"/>
      <c r="C102" s="43"/>
      <c r="D102" s="30"/>
      <c r="E102" s="65"/>
    </row>
    <row r="103" spans="1:5" ht="15.75" customHeight="1">
      <c r="A103" s="44" t="s">
        <v>15</v>
      </c>
      <c r="B103" s="9" t="s">
        <v>181</v>
      </c>
      <c r="C103" s="30">
        <v>40</v>
      </c>
      <c r="D103" s="30">
        <v>60</v>
      </c>
      <c r="E103" s="65"/>
    </row>
    <row r="104" spans="1:5" ht="15.75" customHeight="1">
      <c r="A104" s="54" t="s">
        <v>170</v>
      </c>
      <c r="B104" s="9" t="s">
        <v>402</v>
      </c>
      <c r="C104" s="30" t="s">
        <v>428</v>
      </c>
      <c r="D104" s="30" t="s">
        <v>68</v>
      </c>
      <c r="E104" s="65"/>
    </row>
    <row r="105" spans="1:5" ht="15.75" customHeight="1">
      <c r="A105" s="9"/>
      <c r="B105" s="9" t="s">
        <v>263</v>
      </c>
      <c r="C105" s="30" t="s">
        <v>105</v>
      </c>
      <c r="D105" s="30" t="s">
        <v>63</v>
      </c>
      <c r="E105" s="65"/>
    </row>
    <row r="106" spans="1:5" ht="15.75" customHeight="1">
      <c r="A106" s="9"/>
      <c r="B106" s="9" t="s">
        <v>34</v>
      </c>
      <c r="C106" s="30">
        <v>110</v>
      </c>
      <c r="D106" s="30">
        <v>150</v>
      </c>
      <c r="E106" s="65"/>
    </row>
    <row r="107" spans="1:5" ht="15.75" customHeight="1">
      <c r="A107" s="9"/>
      <c r="B107" s="9" t="s">
        <v>452</v>
      </c>
      <c r="C107" s="30">
        <v>150</v>
      </c>
      <c r="D107" s="30">
        <v>200</v>
      </c>
      <c r="E107" s="65"/>
    </row>
    <row r="108" spans="1:5" ht="15.75" customHeight="1">
      <c r="A108" s="9"/>
      <c r="B108" s="9" t="s">
        <v>171</v>
      </c>
      <c r="C108" s="30" t="s">
        <v>373</v>
      </c>
      <c r="D108" s="30" t="s">
        <v>84</v>
      </c>
      <c r="E108" s="65"/>
    </row>
    <row r="109" spans="1:5" ht="15.75" customHeight="1">
      <c r="A109" s="9"/>
      <c r="B109" s="9"/>
      <c r="C109" s="30"/>
      <c r="D109" s="30"/>
      <c r="E109" s="65"/>
    </row>
    <row r="110" spans="1:5" ht="15.75" customHeight="1">
      <c r="A110" s="44" t="s">
        <v>24</v>
      </c>
      <c r="B110" s="9" t="s">
        <v>254</v>
      </c>
      <c r="C110" s="30">
        <v>180</v>
      </c>
      <c r="D110" s="30">
        <v>200</v>
      </c>
      <c r="E110" s="65"/>
    </row>
    <row r="111" spans="1:5" ht="15.75" customHeight="1">
      <c r="A111" s="48" t="s">
        <v>175</v>
      </c>
      <c r="B111" s="9" t="s">
        <v>291</v>
      </c>
      <c r="C111" s="30">
        <v>50</v>
      </c>
      <c r="D111" s="30">
        <v>60</v>
      </c>
      <c r="E111" s="65"/>
    </row>
    <row r="112" spans="1:5" ht="15.75" customHeight="1">
      <c r="A112" s="9"/>
      <c r="B112" s="9"/>
      <c r="C112" s="30"/>
      <c r="D112" s="30"/>
      <c r="E112" s="65"/>
    </row>
    <row r="113" spans="1:5" ht="15.75" customHeight="1">
      <c r="A113" s="55" t="s">
        <v>31</v>
      </c>
      <c r="B113" s="12" t="s">
        <v>266</v>
      </c>
      <c r="C113" s="30">
        <v>70</v>
      </c>
      <c r="D113" s="30">
        <v>80</v>
      </c>
      <c r="E113" s="65"/>
    </row>
    <row r="114" spans="1:5" ht="15.75" customHeight="1">
      <c r="A114" s="56" t="s">
        <v>172</v>
      </c>
      <c r="B114" s="9" t="s">
        <v>505</v>
      </c>
      <c r="C114" s="36" t="s">
        <v>105</v>
      </c>
      <c r="D114" s="36" t="s">
        <v>105</v>
      </c>
      <c r="E114" s="65"/>
    </row>
    <row r="115" spans="1:5" ht="15.75" customHeight="1">
      <c r="A115" s="56"/>
      <c r="B115" s="9" t="s">
        <v>262</v>
      </c>
      <c r="C115" s="45">
        <v>100</v>
      </c>
      <c r="D115" s="45">
        <v>150</v>
      </c>
      <c r="E115" s="65"/>
    </row>
    <row r="116" spans="1:5" ht="15.75" customHeight="1">
      <c r="A116" s="56"/>
      <c r="B116" s="9" t="s">
        <v>190</v>
      </c>
      <c r="C116" s="30">
        <v>130</v>
      </c>
      <c r="D116" s="30">
        <v>200</v>
      </c>
      <c r="E116" s="65"/>
    </row>
    <row r="117" spans="1:5" ht="15.75" customHeight="1">
      <c r="A117" s="56"/>
      <c r="B117" s="9" t="s">
        <v>171</v>
      </c>
      <c r="C117" s="43" t="s">
        <v>506</v>
      </c>
      <c r="D117" s="43" t="s">
        <v>154</v>
      </c>
      <c r="E117" s="65"/>
    </row>
    <row r="118" spans="1:5" ht="15.75" customHeight="1">
      <c r="A118" s="57"/>
      <c r="B118" s="51"/>
      <c r="C118" s="30"/>
      <c r="D118" s="30"/>
      <c r="E118" s="65"/>
    </row>
    <row r="119" spans="1:5" ht="15.75" customHeight="1">
      <c r="A119" s="167" t="s">
        <v>80</v>
      </c>
      <c r="B119" s="168"/>
      <c r="C119" s="30"/>
      <c r="D119" s="30"/>
      <c r="E119" s="65"/>
    </row>
    <row r="120" spans="1:5" ht="15.75" customHeight="1">
      <c r="A120" s="40" t="s">
        <v>9</v>
      </c>
      <c r="B120" s="9" t="s">
        <v>128</v>
      </c>
      <c r="C120" s="30">
        <v>60</v>
      </c>
      <c r="D120" s="30">
        <v>60</v>
      </c>
      <c r="E120" s="65"/>
    </row>
    <row r="121" spans="1:5" ht="15.75" customHeight="1">
      <c r="A121" s="58" t="s">
        <v>166</v>
      </c>
      <c r="B121" s="9" t="s">
        <v>137</v>
      </c>
      <c r="C121" s="30">
        <v>130</v>
      </c>
      <c r="D121" s="30">
        <v>150</v>
      </c>
      <c r="E121" s="65"/>
    </row>
    <row r="122" spans="1:5" ht="15.75" customHeight="1">
      <c r="A122" s="58"/>
      <c r="B122" s="9" t="s">
        <v>65</v>
      </c>
      <c r="C122" s="30">
        <v>150</v>
      </c>
      <c r="D122" s="30">
        <v>200</v>
      </c>
      <c r="E122" s="65"/>
    </row>
    <row r="123" spans="1:5" ht="15.75" customHeight="1">
      <c r="A123" s="9"/>
      <c r="B123" s="9" t="s">
        <v>304</v>
      </c>
      <c r="C123" s="43" t="s">
        <v>93</v>
      </c>
      <c r="D123" s="43" t="s">
        <v>147</v>
      </c>
      <c r="E123" s="65"/>
    </row>
    <row r="124" spans="1:5" ht="15.75" customHeight="1">
      <c r="A124" s="9"/>
      <c r="B124" s="9"/>
      <c r="C124" s="30"/>
      <c r="D124" s="30"/>
      <c r="E124" s="65"/>
    </row>
    <row r="125" spans="1:5" ht="15.75" customHeight="1">
      <c r="A125" s="44" t="s">
        <v>168</v>
      </c>
      <c r="B125" s="9" t="s">
        <v>473</v>
      </c>
      <c r="C125" s="30">
        <v>100</v>
      </c>
      <c r="D125" s="30">
        <v>100</v>
      </c>
      <c r="E125" s="65"/>
    </row>
    <row r="126" spans="1:5" ht="15.75" customHeight="1">
      <c r="A126" s="9" t="s">
        <v>169</v>
      </c>
      <c r="B126" s="9"/>
      <c r="C126" s="30"/>
      <c r="D126" s="30"/>
      <c r="E126" s="65"/>
    </row>
    <row r="127" spans="1:5" ht="15.75" customHeight="1">
      <c r="A127" s="44" t="s">
        <v>15</v>
      </c>
      <c r="B127" s="12" t="s">
        <v>483</v>
      </c>
      <c r="C127" s="30">
        <v>40</v>
      </c>
      <c r="D127" s="30">
        <v>50</v>
      </c>
      <c r="E127" s="65"/>
    </row>
    <row r="128" spans="1:5" ht="15.75" customHeight="1">
      <c r="A128" s="9" t="s">
        <v>170</v>
      </c>
      <c r="B128" s="12" t="s">
        <v>423</v>
      </c>
      <c r="C128" s="30" t="s">
        <v>420</v>
      </c>
      <c r="D128" s="30" t="s">
        <v>412</v>
      </c>
      <c r="E128" s="65"/>
    </row>
    <row r="129" spans="1:5" ht="15.75" customHeight="1">
      <c r="A129" s="9"/>
      <c r="B129" s="12" t="s">
        <v>379</v>
      </c>
      <c r="C129" s="30">
        <v>60</v>
      </c>
      <c r="D129" s="30">
        <v>70</v>
      </c>
      <c r="E129" s="65"/>
    </row>
    <row r="130" spans="1:5" ht="15.75" customHeight="1">
      <c r="A130" s="9"/>
      <c r="B130" s="9" t="s">
        <v>52</v>
      </c>
      <c r="C130" s="30">
        <v>130</v>
      </c>
      <c r="D130" s="30">
        <v>180</v>
      </c>
      <c r="E130" s="65"/>
    </row>
    <row r="131" spans="1:5" ht="15.75" customHeight="1">
      <c r="A131" s="9"/>
      <c r="B131" s="9" t="s">
        <v>305</v>
      </c>
      <c r="C131" s="45">
        <v>150</v>
      </c>
      <c r="D131" s="30">
        <v>200</v>
      </c>
      <c r="E131" s="65"/>
    </row>
    <row r="132" spans="1:5" ht="15.75" customHeight="1">
      <c r="A132" s="9"/>
      <c r="B132" s="9" t="s">
        <v>171</v>
      </c>
      <c r="C132" s="30" t="s">
        <v>152</v>
      </c>
      <c r="D132" s="30" t="s">
        <v>84</v>
      </c>
      <c r="E132" s="65"/>
    </row>
    <row r="133" spans="1:5" ht="15.75" customHeight="1">
      <c r="A133" s="9"/>
      <c r="B133" s="9"/>
      <c r="C133" s="30"/>
      <c r="D133" s="30"/>
      <c r="E133" s="65"/>
    </row>
    <row r="134" spans="1:5" ht="15.75" customHeight="1">
      <c r="A134" s="44" t="s">
        <v>24</v>
      </c>
      <c r="B134" s="9" t="s">
        <v>470</v>
      </c>
      <c r="C134" s="30">
        <v>180</v>
      </c>
      <c r="D134" s="30">
        <v>200</v>
      </c>
      <c r="E134" s="65"/>
    </row>
    <row r="135" spans="1:5" ht="15.75" customHeight="1">
      <c r="A135" s="9" t="s">
        <v>175</v>
      </c>
      <c r="B135" s="9" t="s">
        <v>144</v>
      </c>
      <c r="C135" s="30">
        <v>17.5</v>
      </c>
      <c r="D135" s="30">
        <v>30</v>
      </c>
      <c r="E135" s="65"/>
    </row>
    <row r="136" spans="1:5" ht="15.75" customHeight="1">
      <c r="A136" s="9"/>
      <c r="B136" s="9" t="s">
        <v>28</v>
      </c>
      <c r="C136" s="30">
        <v>100</v>
      </c>
      <c r="D136" s="30">
        <v>100</v>
      </c>
      <c r="E136" s="65"/>
    </row>
    <row r="137" spans="1:5" ht="15.75" customHeight="1">
      <c r="A137" s="9"/>
      <c r="B137" s="9"/>
      <c r="C137" s="30"/>
      <c r="D137" s="30"/>
      <c r="E137" s="65"/>
    </row>
    <row r="138" spans="1:6" ht="15.75" customHeight="1">
      <c r="A138" s="44" t="s">
        <v>31</v>
      </c>
      <c r="B138" s="12" t="s">
        <v>266</v>
      </c>
      <c r="C138" s="36">
        <v>70</v>
      </c>
      <c r="D138" s="36">
        <v>80</v>
      </c>
      <c r="E138" s="66"/>
      <c r="F138" s="38"/>
    </row>
    <row r="139" spans="1:5" ht="15.75" customHeight="1">
      <c r="A139" s="9" t="s">
        <v>172</v>
      </c>
      <c r="B139" s="9" t="s">
        <v>271</v>
      </c>
      <c r="C139" s="30">
        <v>180</v>
      </c>
      <c r="D139" s="30">
        <v>230</v>
      </c>
      <c r="E139" s="65"/>
    </row>
    <row r="140" spans="1:5" ht="15.75" customHeight="1">
      <c r="A140" s="9"/>
      <c r="B140" s="9" t="s">
        <v>245</v>
      </c>
      <c r="C140" s="30" t="s">
        <v>143</v>
      </c>
      <c r="D140" s="30" t="s">
        <v>495</v>
      </c>
      <c r="E140" s="65"/>
    </row>
    <row r="141" spans="1:5" ht="15.75" customHeight="1">
      <c r="A141" s="44"/>
      <c r="B141" s="9" t="s">
        <v>171</v>
      </c>
      <c r="C141" s="30" t="s">
        <v>152</v>
      </c>
      <c r="D141" s="30" t="s">
        <v>85</v>
      </c>
      <c r="E141" s="65"/>
    </row>
    <row r="142" spans="1:5" ht="15.75" customHeight="1">
      <c r="A142" s="44"/>
      <c r="B142" s="9"/>
      <c r="C142" s="30"/>
      <c r="D142" s="30"/>
      <c r="E142" s="65"/>
    </row>
    <row r="143" spans="1:5" ht="15.75" customHeight="1">
      <c r="A143" s="44"/>
      <c r="B143" s="9"/>
      <c r="C143" s="30"/>
      <c r="D143" s="30"/>
      <c r="E143" s="65"/>
    </row>
    <row r="144" spans="1:5" ht="15.75" customHeight="1">
      <c r="A144" s="167" t="s">
        <v>142</v>
      </c>
      <c r="B144" s="168"/>
      <c r="C144" s="30"/>
      <c r="D144" s="30"/>
      <c r="E144" s="65"/>
    </row>
    <row r="145" spans="1:5" ht="15.75" customHeight="1">
      <c r="A145" s="40" t="s">
        <v>9</v>
      </c>
      <c r="B145" s="9"/>
      <c r="C145" s="30"/>
      <c r="D145" s="30"/>
      <c r="E145" s="65"/>
    </row>
    <row r="146" spans="1:5" ht="15.75" customHeight="1">
      <c r="A146" s="59" t="s">
        <v>166</v>
      </c>
      <c r="B146" s="9" t="s">
        <v>306</v>
      </c>
      <c r="C146" s="30">
        <v>150</v>
      </c>
      <c r="D146" s="30">
        <v>200</v>
      </c>
      <c r="E146" s="65"/>
    </row>
    <row r="147" spans="1:5" ht="15.75" customHeight="1">
      <c r="A147" s="59"/>
      <c r="B147" s="9" t="s">
        <v>467</v>
      </c>
      <c r="C147" s="30">
        <v>150</v>
      </c>
      <c r="D147" s="30">
        <v>200</v>
      </c>
      <c r="E147" s="65"/>
    </row>
    <row r="148" spans="1:5" ht="15.75" customHeight="1">
      <c r="A148" s="59"/>
      <c r="B148" s="9" t="s">
        <v>304</v>
      </c>
      <c r="C148" s="43" t="s">
        <v>243</v>
      </c>
      <c r="D148" s="43" t="s">
        <v>147</v>
      </c>
      <c r="E148" s="65"/>
    </row>
    <row r="149" spans="1:5" ht="15.75" customHeight="1">
      <c r="A149" s="9"/>
      <c r="B149" s="9"/>
      <c r="C149" s="30"/>
      <c r="D149" s="30"/>
      <c r="E149" s="65"/>
    </row>
    <row r="150" spans="1:5" ht="15.75" customHeight="1">
      <c r="A150" s="44" t="s">
        <v>168</v>
      </c>
      <c r="B150" s="9" t="s">
        <v>28</v>
      </c>
      <c r="C150" s="30">
        <v>70</v>
      </c>
      <c r="D150" s="30">
        <v>70</v>
      </c>
      <c r="E150" s="65"/>
    </row>
    <row r="151" spans="1:5" ht="15.75" customHeight="1">
      <c r="A151" s="9" t="s">
        <v>169</v>
      </c>
      <c r="B151" s="9"/>
      <c r="C151" s="30"/>
      <c r="D151" s="30"/>
      <c r="E151" s="65"/>
    </row>
    <row r="152" spans="1:5" ht="15.75" customHeight="1">
      <c r="A152" s="9"/>
      <c r="B152" s="9"/>
      <c r="C152" s="30"/>
      <c r="D152" s="30"/>
      <c r="E152" s="65"/>
    </row>
    <row r="153" spans="1:5" ht="15.75" customHeight="1">
      <c r="A153" s="44" t="s">
        <v>15</v>
      </c>
      <c r="B153" s="9" t="s">
        <v>255</v>
      </c>
      <c r="C153" s="30">
        <v>50</v>
      </c>
      <c r="D153" s="30">
        <v>60</v>
      </c>
      <c r="E153" s="65"/>
    </row>
    <row r="154" spans="1:5" ht="15.75" customHeight="1">
      <c r="A154" s="9" t="s">
        <v>170</v>
      </c>
      <c r="B154" s="54" t="s">
        <v>436</v>
      </c>
      <c r="C154" s="30" t="s">
        <v>421</v>
      </c>
      <c r="D154" s="30" t="s">
        <v>437</v>
      </c>
      <c r="E154" s="65"/>
    </row>
    <row r="155" spans="1:5" ht="15.75" customHeight="1">
      <c r="A155" s="9"/>
      <c r="B155" s="12" t="s">
        <v>387</v>
      </c>
      <c r="C155" s="30" t="s">
        <v>430</v>
      </c>
      <c r="D155" s="30" t="s">
        <v>385</v>
      </c>
      <c r="E155" s="65"/>
    </row>
    <row r="156" spans="1:5" ht="15.75" customHeight="1">
      <c r="A156" s="9"/>
      <c r="B156" s="9" t="s">
        <v>261</v>
      </c>
      <c r="C156" s="30">
        <v>150</v>
      </c>
      <c r="D156" s="30">
        <v>200</v>
      </c>
      <c r="E156" s="65"/>
    </row>
    <row r="157" spans="1:5" ht="15.75" customHeight="1">
      <c r="A157" s="9"/>
      <c r="B157" s="9" t="s">
        <v>171</v>
      </c>
      <c r="C157" s="30" t="s">
        <v>152</v>
      </c>
      <c r="D157" s="30" t="s">
        <v>84</v>
      </c>
      <c r="E157" s="65"/>
    </row>
    <row r="158" spans="1:5" ht="15.75" customHeight="1">
      <c r="A158" s="9"/>
      <c r="B158" s="9"/>
      <c r="C158" s="30"/>
      <c r="D158" s="30"/>
      <c r="E158" s="65"/>
    </row>
    <row r="159" spans="1:5" ht="15.75" customHeight="1">
      <c r="A159" s="44" t="s">
        <v>24</v>
      </c>
      <c r="B159" s="9" t="s">
        <v>132</v>
      </c>
      <c r="C159" s="30">
        <v>180</v>
      </c>
      <c r="D159" s="30">
        <v>200</v>
      </c>
      <c r="E159" s="65"/>
    </row>
    <row r="160" spans="1:5" ht="15.75" customHeight="1">
      <c r="A160" s="9" t="s">
        <v>175</v>
      </c>
      <c r="B160" s="9" t="s">
        <v>307</v>
      </c>
      <c r="C160" s="30">
        <v>50</v>
      </c>
      <c r="D160" s="30">
        <v>60</v>
      </c>
      <c r="E160" s="65"/>
    </row>
    <row r="161" spans="1:5" ht="15.75" customHeight="1">
      <c r="A161" s="9"/>
      <c r="B161" s="9" t="s">
        <v>28</v>
      </c>
      <c r="C161" s="30">
        <v>0</v>
      </c>
      <c r="D161" s="30">
        <v>70</v>
      </c>
      <c r="E161" s="65"/>
    </row>
    <row r="162" spans="1:5" ht="15.75" customHeight="1">
      <c r="A162" s="9"/>
      <c r="B162" s="9"/>
      <c r="C162" s="30"/>
      <c r="D162" s="30"/>
      <c r="E162" s="65"/>
    </row>
    <row r="163" spans="1:5" ht="15.75" customHeight="1">
      <c r="A163" s="44" t="s">
        <v>31</v>
      </c>
      <c r="B163" s="12" t="s">
        <v>266</v>
      </c>
      <c r="C163" s="36">
        <v>70</v>
      </c>
      <c r="D163" s="36">
        <v>80</v>
      </c>
      <c r="E163" s="65"/>
    </row>
    <row r="164" spans="1:5" ht="15.75" customHeight="1">
      <c r="A164" s="9" t="s">
        <v>172</v>
      </c>
      <c r="B164" s="12" t="s">
        <v>456</v>
      </c>
      <c r="C164" s="36">
        <v>60</v>
      </c>
      <c r="D164" s="36">
        <v>60</v>
      </c>
      <c r="E164" s="65"/>
    </row>
    <row r="165" spans="1:5" ht="15.75" customHeight="1">
      <c r="A165" s="9"/>
      <c r="B165" s="12" t="s">
        <v>453</v>
      </c>
      <c r="C165" s="36">
        <v>110</v>
      </c>
      <c r="D165" s="36">
        <v>150</v>
      </c>
      <c r="E165" s="65"/>
    </row>
    <row r="166" spans="1:5" ht="15.75" customHeight="1">
      <c r="A166" s="9"/>
      <c r="B166" s="9" t="s">
        <v>473</v>
      </c>
      <c r="C166" s="30">
        <v>135</v>
      </c>
      <c r="D166" s="30"/>
      <c r="E166" s="65"/>
    </row>
    <row r="167" spans="1:5" ht="15.75" customHeight="1">
      <c r="A167" s="9"/>
      <c r="B167" s="9" t="s">
        <v>59</v>
      </c>
      <c r="C167" s="30"/>
      <c r="D167" s="30">
        <v>180</v>
      </c>
      <c r="E167" s="65"/>
    </row>
    <row r="168" spans="1:5" ht="15.75" customHeight="1">
      <c r="A168" s="9"/>
      <c r="B168" s="9" t="s">
        <v>171</v>
      </c>
      <c r="C168" s="43" t="s">
        <v>506</v>
      </c>
      <c r="D168" s="43" t="s">
        <v>507</v>
      </c>
      <c r="E168" s="65"/>
    </row>
    <row r="169" spans="1:5" ht="15.75" customHeight="1">
      <c r="A169" s="9"/>
      <c r="B169" s="9"/>
      <c r="C169" s="30"/>
      <c r="D169" s="30"/>
      <c r="E169" s="65"/>
    </row>
    <row r="170" spans="1:5" ht="15.75" customHeight="1">
      <c r="A170" s="167" t="s">
        <v>81</v>
      </c>
      <c r="B170" s="168"/>
      <c r="C170" s="9"/>
      <c r="D170" s="9"/>
      <c r="E170" s="65"/>
    </row>
    <row r="171" spans="1:5" ht="15.75" customHeight="1">
      <c r="A171" s="40" t="s">
        <v>9</v>
      </c>
      <c r="B171" s="9" t="s">
        <v>128</v>
      </c>
      <c r="C171" s="30">
        <v>60</v>
      </c>
      <c r="D171" s="30">
        <v>50</v>
      </c>
      <c r="E171" s="65"/>
    </row>
    <row r="172" spans="1:5" ht="15.75" customHeight="1">
      <c r="A172" s="60">
        <v>42217</v>
      </c>
      <c r="B172" s="9" t="s">
        <v>173</v>
      </c>
      <c r="C172" s="30">
        <v>130</v>
      </c>
      <c r="D172" s="30">
        <v>150</v>
      </c>
      <c r="E172" s="65"/>
    </row>
    <row r="173" spans="1:5" ht="15.75" customHeight="1">
      <c r="A173" s="9"/>
      <c r="B173" s="9" t="s">
        <v>467</v>
      </c>
      <c r="C173" s="45">
        <v>150</v>
      </c>
      <c r="D173" s="45">
        <v>200</v>
      </c>
      <c r="E173" s="65"/>
    </row>
    <row r="174" spans="1:5" ht="15.75" customHeight="1">
      <c r="A174" s="9"/>
      <c r="B174" s="9" t="s">
        <v>496</v>
      </c>
      <c r="C174" s="45">
        <v>20</v>
      </c>
      <c r="D174" s="45">
        <v>25</v>
      </c>
      <c r="E174" s="65"/>
    </row>
    <row r="175" spans="1:5" ht="15.75" customHeight="1">
      <c r="A175" s="9"/>
      <c r="B175" s="9"/>
      <c r="C175" s="43"/>
      <c r="D175" s="30"/>
      <c r="E175" s="65"/>
    </row>
    <row r="176" spans="1:5" ht="15.75" customHeight="1">
      <c r="A176" s="44" t="s">
        <v>168</v>
      </c>
      <c r="B176" s="9" t="s">
        <v>473</v>
      </c>
      <c r="C176" s="30">
        <v>100</v>
      </c>
      <c r="D176" s="30">
        <v>100</v>
      </c>
      <c r="E176" s="65"/>
    </row>
    <row r="177" spans="1:5" ht="15.75" customHeight="1">
      <c r="A177" s="9" t="s">
        <v>169</v>
      </c>
      <c r="B177" s="9"/>
      <c r="C177" s="43"/>
      <c r="D177" s="30"/>
      <c r="E177" s="65"/>
    </row>
    <row r="178" spans="1:5" ht="15.75" customHeight="1">
      <c r="A178" s="44" t="s">
        <v>15</v>
      </c>
      <c r="B178" s="9" t="s">
        <v>140</v>
      </c>
      <c r="C178" s="30">
        <v>60</v>
      </c>
      <c r="D178" s="30">
        <v>70</v>
      </c>
      <c r="E178" s="65"/>
    </row>
    <row r="179" spans="1:5" ht="15.75" customHeight="1">
      <c r="A179" s="9" t="s">
        <v>170</v>
      </c>
      <c r="B179" s="9" t="s">
        <v>398</v>
      </c>
      <c r="C179" s="30" t="s">
        <v>422</v>
      </c>
      <c r="D179" s="30" t="s">
        <v>442</v>
      </c>
      <c r="E179" s="65"/>
    </row>
    <row r="180" spans="1:5" ht="15.75" customHeight="1">
      <c r="A180" s="9"/>
      <c r="B180" s="9" t="s">
        <v>308</v>
      </c>
      <c r="C180" s="30">
        <v>200</v>
      </c>
      <c r="D180" s="30">
        <v>230</v>
      </c>
      <c r="E180" s="65"/>
    </row>
    <row r="181" spans="1:5" ht="15.75" customHeight="1">
      <c r="A181" s="9"/>
      <c r="B181" s="9" t="s">
        <v>191</v>
      </c>
      <c r="C181" s="30">
        <v>150</v>
      </c>
      <c r="D181" s="30">
        <v>200</v>
      </c>
      <c r="E181" s="65"/>
    </row>
    <row r="182" spans="1:5" ht="15.75" customHeight="1">
      <c r="A182" s="9"/>
      <c r="B182" s="9" t="s">
        <v>399</v>
      </c>
      <c r="C182" s="30">
        <v>20</v>
      </c>
      <c r="D182" s="30">
        <v>25</v>
      </c>
      <c r="E182" s="65"/>
    </row>
    <row r="183" spans="1:5" ht="15.75" customHeight="1">
      <c r="A183" s="9"/>
      <c r="B183" s="9"/>
      <c r="C183" s="30"/>
      <c r="D183" s="30"/>
      <c r="E183" s="65"/>
    </row>
    <row r="184" spans="1:5" ht="15.75" customHeight="1">
      <c r="A184" s="44" t="s">
        <v>24</v>
      </c>
      <c r="B184" s="9" t="s">
        <v>256</v>
      </c>
      <c r="C184" s="30">
        <v>180</v>
      </c>
      <c r="D184" s="30">
        <v>200</v>
      </c>
      <c r="E184" s="65"/>
    </row>
    <row r="185" spans="1:5" ht="15.75" customHeight="1">
      <c r="A185" s="9" t="s">
        <v>175</v>
      </c>
      <c r="B185" s="9" t="s">
        <v>541</v>
      </c>
      <c r="C185" s="30">
        <v>50</v>
      </c>
      <c r="D185" s="30">
        <v>60</v>
      </c>
      <c r="E185" s="65"/>
    </row>
    <row r="186" spans="1:5" ht="15.75" customHeight="1">
      <c r="A186" s="9"/>
      <c r="B186" s="9" t="s">
        <v>28</v>
      </c>
      <c r="C186" s="30">
        <v>100</v>
      </c>
      <c r="D186" s="30">
        <v>100</v>
      </c>
      <c r="E186" s="65"/>
    </row>
    <row r="187" spans="1:5" ht="15.75" customHeight="1">
      <c r="A187" s="9"/>
      <c r="B187" s="9"/>
      <c r="C187" s="30"/>
      <c r="D187" s="30"/>
      <c r="E187" s="65"/>
    </row>
    <row r="188" spans="1:5" ht="15.75" customHeight="1">
      <c r="A188" s="44" t="s">
        <v>31</v>
      </c>
      <c r="B188" s="12" t="s">
        <v>266</v>
      </c>
      <c r="C188" s="36">
        <v>65</v>
      </c>
      <c r="D188" s="36">
        <v>70</v>
      </c>
      <c r="E188" s="65"/>
    </row>
    <row r="189" spans="1:5" ht="15.75" customHeight="1">
      <c r="A189" s="9" t="s">
        <v>172</v>
      </c>
      <c r="B189" s="12" t="s">
        <v>560</v>
      </c>
      <c r="C189" s="36" t="s">
        <v>378</v>
      </c>
      <c r="D189" s="36" t="s">
        <v>427</v>
      </c>
      <c r="E189" s="65"/>
    </row>
    <row r="190" spans="1:5" ht="15.75" customHeight="1">
      <c r="A190" s="9"/>
      <c r="B190" s="9" t="s">
        <v>34</v>
      </c>
      <c r="C190" s="30">
        <v>110</v>
      </c>
      <c r="D190" s="30">
        <v>150</v>
      </c>
      <c r="E190" s="65"/>
    </row>
    <row r="191" spans="1:5" ht="15.75" customHeight="1">
      <c r="A191" s="9"/>
      <c r="B191" s="9" t="s">
        <v>59</v>
      </c>
      <c r="C191" s="30">
        <v>150</v>
      </c>
      <c r="D191" s="30">
        <v>180</v>
      </c>
      <c r="E191" s="65"/>
    </row>
    <row r="192" spans="1:5" ht="15.75" customHeight="1">
      <c r="A192" s="9"/>
      <c r="B192" s="9" t="s">
        <v>257</v>
      </c>
      <c r="C192" s="43" t="s">
        <v>506</v>
      </c>
      <c r="D192" s="43" t="s">
        <v>85</v>
      </c>
      <c r="E192" s="65"/>
    </row>
    <row r="193" spans="1:5" ht="15.75" customHeight="1">
      <c r="A193" s="50"/>
      <c r="B193" s="51"/>
      <c r="C193" s="43"/>
      <c r="D193" s="43"/>
      <c r="E193" s="65"/>
    </row>
    <row r="194" spans="1:5" ht="15.75" customHeight="1">
      <c r="A194" s="167" t="s">
        <v>82</v>
      </c>
      <c r="B194" s="168"/>
      <c r="C194" s="9"/>
      <c r="D194" s="9"/>
      <c r="E194" s="65"/>
    </row>
    <row r="195" spans="1:5" ht="15.75" customHeight="1">
      <c r="A195" s="40" t="s">
        <v>9</v>
      </c>
      <c r="B195" s="9" t="s">
        <v>492</v>
      </c>
      <c r="C195" s="30" t="s">
        <v>493</v>
      </c>
      <c r="D195" s="30" t="s">
        <v>493</v>
      </c>
      <c r="E195" s="65"/>
    </row>
    <row r="196" spans="1:5" ht="15.75" customHeight="1">
      <c r="A196" s="61" t="s">
        <v>166</v>
      </c>
      <c r="B196" s="9" t="s">
        <v>259</v>
      </c>
      <c r="C196" s="30">
        <v>130</v>
      </c>
      <c r="D196" s="30">
        <v>150</v>
      </c>
      <c r="E196" s="65"/>
    </row>
    <row r="197" spans="1:5" ht="15.75" customHeight="1">
      <c r="A197" s="9"/>
      <c r="B197" s="62" t="s">
        <v>538</v>
      </c>
      <c r="C197" s="30">
        <v>150</v>
      </c>
      <c r="D197" s="30">
        <v>200</v>
      </c>
      <c r="E197" s="65"/>
    </row>
    <row r="198" spans="1:5" ht="15.75" customHeight="1">
      <c r="A198" s="9"/>
      <c r="B198" s="9" t="s">
        <v>309</v>
      </c>
      <c r="C198" s="43" t="s">
        <v>376</v>
      </c>
      <c r="D198" s="43" t="s">
        <v>499</v>
      </c>
      <c r="E198" s="65"/>
    </row>
    <row r="199" spans="1:5" ht="15.75" customHeight="1">
      <c r="A199" s="9"/>
      <c r="B199" s="9"/>
      <c r="C199" s="43"/>
      <c r="D199" s="30"/>
      <c r="E199" s="65"/>
    </row>
    <row r="200" spans="1:5" ht="15.75" customHeight="1">
      <c r="A200" s="44" t="s">
        <v>168</v>
      </c>
      <c r="B200" s="9" t="s">
        <v>28</v>
      </c>
      <c r="C200" s="30">
        <v>60</v>
      </c>
      <c r="D200" s="30">
        <v>60</v>
      </c>
      <c r="E200" s="65"/>
    </row>
    <row r="201" spans="1:5" ht="15.75" customHeight="1">
      <c r="A201" s="9" t="s">
        <v>169</v>
      </c>
      <c r="B201" s="9"/>
      <c r="C201" s="43"/>
      <c r="D201" s="30"/>
      <c r="E201" s="65"/>
    </row>
    <row r="202" spans="1:5" ht="15.75" customHeight="1">
      <c r="A202" s="44" t="s">
        <v>258</v>
      </c>
      <c r="B202" s="12" t="s">
        <v>247</v>
      </c>
      <c r="C202" s="36">
        <v>50</v>
      </c>
      <c r="D202" s="36">
        <v>60</v>
      </c>
      <c r="E202" s="65"/>
    </row>
    <row r="203" spans="1:5" ht="15.75" customHeight="1">
      <c r="A203" s="9" t="s">
        <v>170</v>
      </c>
      <c r="B203" s="9" t="s">
        <v>432</v>
      </c>
      <c r="C203" s="30" t="s">
        <v>539</v>
      </c>
      <c r="D203" s="30" t="s">
        <v>433</v>
      </c>
      <c r="E203" s="65"/>
    </row>
    <row r="204" spans="1:5" ht="15.75" customHeight="1">
      <c r="A204" s="9"/>
      <c r="B204" s="9" t="s">
        <v>272</v>
      </c>
      <c r="C204" s="30" t="s">
        <v>105</v>
      </c>
      <c r="D204" s="30" t="s">
        <v>105</v>
      </c>
      <c r="E204" s="65"/>
    </row>
    <row r="205" spans="1:5" ht="15.75" customHeight="1">
      <c r="A205" s="9"/>
      <c r="B205" s="9" t="s">
        <v>262</v>
      </c>
      <c r="C205" s="30">
        <v>100</v>
      </c>
      <c r="D205" s="30">
        <v>150</v>
      </c>
      <c r="E205" s="65"/>
    </row>
    <row r="206" spans="1:5" ht="15.75" customHeight="1">
      <c r="A206" s="9"/>
      <c r="B206" s="11" t="s">
        <v>279</v>
      </c>
      <c r="C206" s="30">
        <v>150</v>
      </c>
      <c r="D206" s="30">
        <v>200</v>
      </c>
      <c r="E206" s="65"/>
    </row>
    <row r="207" spans="1:5" ht="15.75" customHeight="1">
      <c r="A207" s="9"/>
      <c r="B207" s="9" t="s">
        <v>171</v>
      </c>
      <c r="C207" s="30" t="s">
        <v>152</v>
      </c>
      <c r="D207" s="30" t="s">
        <v>84</v>
      </c>
      <c r="E207" s="65"/>
    </row>
    <row r="208" spans="1:5" ht="15.75" customHeight="1">
      <c r="A208" s="9"/>
      <c r="B208" s="9"/>
      <c r="C208" s="9"/>
      <c r="D208" s="9"/>
      <c r="E208" s="65"/>
    </row>
    <row r="209" spans="1:5" ht="15.75" customHeight="1">
      <c r="A209" s="44" t="s">
        <v>24</v>
      </c>
      <c r="B209" s="9" t="s">
        <v>133</v>
      </c>
      <c r="C209" s="30">
        <v>180</v>
      </c>
      <c r="D209" s="30">
        <v>200</v>
      </c>
      <c r="E209" s="65"/>
    </row>
    <row r="210" spans="1:5" ht="15.75" customHeight="1">
      <c r="A210" s="9" t="s">
        <v>175</v>
      </c>
      <c r="B210" s="9" t="s">
        <v>471</v>
      </c>
      <c r="C210" s="30">
        <v>50</v>
      </c>
      <c r="D210" s="30">
        <v>60</v>
      </c>
      <c r="E210" s="65"/>
    </row>
    <row r="211" spans="1:5" ht="15.75" customHeight="1">
      <c r="A211" s="9"/>
      <c r="B211" s="9"/>
      <c r="C211" s="30"/>
      <c r="D211" s="30"/>
      <c r="E211" s="65"/>
    </row>
    <row r="212" spans="1:5" ht="15.75" customHeight="1">
      <c r="A212" s="9"/>
      <c r="B212" s="9"/>
      <c r="C212" s="30"/>
      <c r="D212" s="30"/>
      <c r="E212" s="65"/>
    </row>
    <row r="213" spans="1:5" ht="15.75" customHeight="1">
      <c r="A213" s="44" t="s">
        <v>31</v>
      </c>
      <c r="B213" s="9" t="s">
        <v>266</v>
      </c>
      <c r="C213" s="30">
        <v>70</v>
      </c>
      <c r="D213" s="30">
        <v>80</v>
      </c>
      <c r="E213" s="65"/>
    </row>
    <row r="214" spans="1:5" ht="15.75" customHeight="1">
      <c r="A214" s="9" t="s">
        <v>172</v>
      </c>
      <c r="B214" s="12" t="s">
        <v>559</v>
      </c>
      <c r="C214" s="36" t="s">
        <v>430</v>
      </c>
      <c r="D214" s="36" t="s">
        <v>412</v>
      </c>
      <c r="E214" s="65"/>
    </row>
    <row r="215" spans="1:5" ht="15.75" customHeight="1">
      <c r="A215" s="9"/>
      <c r="B215" s="9" t="s">
        <v>190</v>
      </c>
      <c r="C215" s="45">
        <v>135</v>
      </c>
      <c r="D215" s="45">
        <v>200</v>
      </c>
      <c r="E215" s="65"/>
    </row>
    <row r="216" spans="1:5" ht="15.75" customHeight="1">
      <c r="A216" s="9"/>
      <c r="B216" s="9" t="s">
        <v>171</v>
      </c>
      <c r="C216" s="30" t="s">
        <v>148</v>
      </c>
      <c r="D216" s="30" t="s">
        <v>85</v>
      </c>
      <c r="E216" s="65"/>
    </row>
    <row r="217" spans="1:5" ht="15.75" customHeight="1">
      <c r="A217" s="50"/>
      <c r="B217" s="51"/>
      <c r="C217" s="30"/>
      <c r="D217" s="30"/>
      <c r="E217" s="65"/>
    </row>
    <row r="218" spans="1:5" ht="15.75" customHeight="1">
      <c r="A218" s="167" t="s">
        <v>83</v>
      </c>
      <c r="B218" s="168"/>
      <c r="C218" s="30"/>
      <c r="D218" s="30"/>
      <c r="E218" s="65"/>
    </row>
    <row r="219" spans="1:5" ht="15.75" customHeight="1">
      <c r="A219" s="44" t="s">
        <v>9</v>
      </c>
      <c r="B219" s="9" t="s">
        <v>128</v>
      </c>
      <c r="C219" s="30">
        <v>50</v>
      </c>
      <c r="D219" s="30">
        <v>50</v>
      </c>
      <c r="E219" s="65"/>
    </row>
    <row r="220" spans="1:5" ht="15.75" customHeight="1">
      <c r="A220" s="42" t="s">
        <v>166</v>
      </c>
      <c r="B220" s="9" t="s">
        <v>260</v>
      </c>
      <c r="C220" s="30">
        <v>130</v>
      </c>
      <c r="D220" s="30">
        <v>150</v>
      </c>
      <c r="E220" s="65"/>
    </row>
    <row r="221" spans="1:5" ht="15.75" customHeight="1">
      <c r="A221" s="9"/>
      <c r="B221" s="9" t="s">
        <v>467</v>
      </c>
      <c r="C221" s="30">
        <v>150</v>
      </c>
      <c r="D221" s="30">
        <v>200</v>
      </c>
      <c r="E221" s="65"/>
    </row>
    <row r="222" spans="1:5" ht="15.75" customHeight="1">
      <c r="A222" s="9"/>
      <c r="B222" s="9" t="s">
        <v>301</v>
      </c>
      <c r="C222" s="43" t="s">
        <v>376</v>
      </c>
      <c r="D222" s="43" t="s">
        <v>499</v>
      </c>
      <c r="E222" s="65"/>
    </row>
    <row r="223" spans="1:5" ht="15.75" customHeight="1">
      <c r="A223" s="44" t="s">
        <v>168</v>
      </c>
      <c r="B223" s="9"/>
      <c r="C223" s="30"/>
      <c r="D223" s="30"/>
      <c r="E223" s="65"/>
    </row>
    <row r="224" spans="1:5" ht="15.75" customHeight="1">
      <c r="A224" s="9" t="s">
        <v>169</v>
      </c>
      <c r="B224" s="9" t="s">
        <v>473</v>
      </c>
      <c r="C224" s="30">
        <v>100</v>
      </c>
      <c r="D224" s="30">
        <v>100</v>
      </c>
      <c r="E224" s="65"/>
    </row>
    <row r="225" spans="1:5" ht="15.75" customHeight="1">
      <c r="A225" s="9"/>
      <c r="B225" s="9"/>
      <c r="C225" s="30"/>
      <c r="D225" s="30"/>
      <c r="E225" s="65"/>
    </row>
    <row r="226" spans="1:5" ht="15.75" customHeight="1">
      <c r="A226" s="44" t="s">
        <v>15</v>
      </c>
      <c r="B226" s="12" t="s">
        <v>508</v>
      </c>
      <c r="C226" s="30">
        <v>60</v>
      </c>
      <c r="D226" s="30">
        <v>70</v>
      </c>
      <c r="E226" s="65"/>
    </row>
    <row r="227" spans="1:5" ht="15.75" customHeight="1">
      <c r="A227" s="9" t="s">
        <v>170</v>
      </c>
      <c r="B227" s="9" t="s">
        <v>419</v>
      </c>
      <c r="C227" s="30" t="s">
        <v>420</v>
      </c>
      <c r="D227" s="30" t="s">
        <v>412</v>
      </c>
      <c r="E227" s="65"/>
    </row>
    <row r="228" spans="1:5" ht="15.75" customHeight="1">
      <c r="A228" s="9"/>
      <c r="B228" s="9" t="s">
        <v>274</v>
      </c>
      <c r="C228" s="30">
        <v>60</v>
      </c>
      <c r="D228" s="30">
        <v>80</v>
      </c>
      <c r="E228" s="65"/>
    </row>
    <row r="229" spans="1:5" ht="15.75" customHeight="1">
      <c r="A229" s="9"/>
      <c r="B229" s="9" t="s">
        <v>34</v>
      </c>
      <c r="C229" s="30">
        <v>110</v>
      </c>
      <c r="D229" s="30">
        <v>150</v>
      </c>
      <c r="E229" s="65"/>
    </row>
    <row r="230" spans="1:5" ht="15.75" customHeight="1">
      <c r="A230" s="9"/>
      <c r="B230" s="9" t="s">
        <v>261</v>
      </c>
      <c r="C230" s="30">
        <v>150</v>
      </c>
      <c r="D230" s="30">
        <v>200</v>
      </c>
      <c r="E230" s="65"/>
    </row>
    <row r="231" spans="1:5" ht="15.75" customHeight="1">
      <c r="A231" s="9"/>
      <c r="B231" s="9" t="s">
        <v>171</v>
      </c>
      <c r="C231" s="30" t="s">
        <v>148</v>
      </c>
      <c r="D231" s="30" t="s">
        <v>84</v>
      </c>
      <c r="E231" s="65"/>
    </row>
    <row r="232" spans="1:5" ht="15.75" customHeight="1">
      <c r="A232" s="9"/>
      <c r="B232" s="63"/>
      <c r="C232" s="30"/>
      <c r="D232" s="30"/>
      <c r="E232" s="65"/>
    </row>
    <row r="233" spans="1:5" ht="15.75" customHeight="1">
      <c r="A233" s="44" t="s">
        <v>24</v>
      </c>
      <c r="B233" s="9"/>
      <c r="C233" s="30"/>
      <c r="D233" s="30"/>
      <c r="E233" s="65"/>
    </row>
    <row r="234" spans="1:5" ht="15.75" customHeight="1">
      <c r="A234" s="9" t="s">
        <v>175</v>
      </c>
      <c r="B234" s="9" t="s">
        <v>132</v>
      </c>
      <c r="C234" s="30">
        <v>180</v>
      </c>
      <c r="D234" s="30">
        <v>200</v>
      </c>
      <c r="E234" s="65"/>
    </row>
    <row r="235" spans="1:5" ht="15.75" customHeight="1">
      <c r="A235" s="9"/>
      <c r="B235" s="9" t="s">
        <v>144</v>
      </c>
      <c r="C235" s="30">
        <v>17.5</v>
      </c>
      <c r="D235" s="30">
        <v>33</v>
      </c>
      <c r="E235" s="65"/>
    </row>
    <row r="236" spans="1:5" ht="15.75" customHeight="1">
      <c r="A236" s="9"/>
      <c r="B236" s="9" t="s">
        <v>28</v>
      </c>
      <c r="C236" s="30">
        <v>80</v>
      </c>
      <c r="D236" s="30">
        <v>90</v>
      </c>
      <c r="E236" s="65"/>
    </row>
    <row r="237" spans="1:5" ht="15.75" customHeight="1">
      <c r="A237" s="9"/>
      <c r="B237" s="9"/>
      <c r="C237" s="30"/>
      <c r="D237" s="30"/>
      <c r="E237" s="65"/>
    </row>
    <row r="238" spans="1:5" ht="15.75" customHeight="1">
      <c r="A238" s="44" t="s">
        <v>31</v>
      </c>
      <c r="B238" s="9" t="s">
        <v>310</v>
      </c>
      <c r="C238" s="30" t="s">
        <v>491</v>
      </c>
      <c r="D238" s="30" t="s">
        <v>426</v>
      </c>
      <c r="E238" s="65"/>
    </row>
    <row r="239" spans="1:5" ht="15.75" customHeight="1">
      <c r="A239" s="9" t="s">
        <v>172</v>
      </c>
      <c r="B239" s="9" t="s">
        <v>59</v>
      </c>
      <c r="C239" s="45">
        <v>150</v>
      </c>
      <c r="D239" s="45">
        <v>180</v>
      </c>
      <c r="E239" s="65"/>
    </row>
    <row r="240" spans="1:5" ht="15.75" customHeight="1">
      <c r="A240" s="9"/>
      <c r="B240" s="9" t="s">
        <v>171</v>
      </c>
      <c r="C240" s="43" t="s">
        <v>506</v>
      </c>
      <c r="D240" s="43" t="s">
        <v>507</v>
      </c>
      <c r="E240" s="65"/>
    </row>
    <row r="241" spans="1:5" ht="12.75">
      <c r="A241" s="9"/>
      <c r="B241" s="9"/>
      <c r="C241" s="9"/>
      <c r="D241" s="9"/>
      <c r="E241" s="65"/>
    </row>
  </sheetData>
  <sheetProtection/>
  <mergeCells count="13">
    <mergeCell ref="E2:E3"/>
    <mergeCell ref="A1:D1"/>
    <mergeCell ref="C2:D2"/>
    <mergeCell ref="A4:B4"/>
    <mergeCell ref="A28:B28"/>
    <mergeCell ref="A50:B50"/>
    <mergeCell ref="A218:B218"/>
    <mergeCell ref="A74:B74"/>
    <mergeCell ref="A96:B96"/>
    <mergeCell ref="A119:B119"/>
    <mergeCell ref="A144:B144"/>
    <mergeCell ref="A170:B170"/>
    <mergeCell ref="A194:B19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240:D240 C117 C19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7" ySplit="11" topLeftCell="H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G18" sqref="G18"/>
    </sheetView>
  </sheetViews>
  <sheetFormatPr defaultColWidth="9.00390625" defaultRowHeight="12.75"/>
  <cols>
    <col min="1" max="1" width="15.375" style="0" customWidth="1"/>
    <col min="2" max="3" width="7.625" style="0" customWidth="1"/>
    <col min="4" max="4" width="9.00390625" style="0" customWidth="1"/>
    <col min="5" max="5" width="8.00390625" style="0" customWidth="1"/>
    <col min="6" max="6" width="8.125" style="0" customWidth="1"/>
    <col min="7" max="8" width="8.00390625" style="0" customWidth="1"/>
    <col min="9" max="9" width="8.25390625" style="0" customWidth="1"/>
    <col min="10" max="10" width="7.875" style="0" customWidth="1"/>
    <col min="11" max="11" width="8.125" style="0" customWidth="1"/>
    <col min="12" max="12" width="8.25390625" style="0" customWidth="1"/>
    <col min="13" max="14" width="8.375" style="0" customWidth="1"/>
  </cols>
  <sheetData>
    <row r="1" spans="1:15" ht="18.75">
      <c r="A1" s="174" t="s">
        <v>571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3.5" customHeight="1">
      <c r="A2" s="175" t="s">
        <v>70</v>
      </c>
      <c r="B2" s="175"/>
      <c r="C2" s="177" t="s">
        <v>534</v>
      </c>
      <c r="D2" s="178">
        <v>1</v>
      </c>
      <c r="E2" s="178">
        <v>2</v>
      </c>
      <c r="F2" s="178">
        <v>3</v>
      </c>
      <c r="G2" s="178">
        <v>4</v>
      </c>
      <c r="H2" s="178">
        <v>5</v>
      </c>
      <c r="I2" s="178">
        <v>6</v>
      </c>
      <c r="J2" s="178">
        <v>7</v>
      </c>
      <c r="K2" s="178">
        <v>8</v>
      </c>
      <c r="L2" s="178">
        <v>9</v>
      </c>
      <c r="M2" s="178">
        <v>10</v>
      </c>
      <c r="N2" s="186" t="s">
        <v>532</v>
      </c>
      <c r="O2" s="184" t="s">
        <v>110</v>
      </c>
    </row>
    <row r="3" spans="1:15" ht="33" customHeight="1">
      <c r="A3" s="176"/>
      <c r="B3" s="176"/>
      <c r="C3" s="176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7"/>
      <c r="O3" s="185"/>
    </row>
    <row r="4" spans="1:15" ht="15.75" customHeight="1">
      <c r="A4" s="182" t="s">
        <v>542</v>
      </c>
      <c r="B4" s="67" t="s">
        <v>121</v>
      </c>
      <c r="C4" s="73">
        <f>O4</f>
        <v>68.33000000000001</v>
      </c>
      <c r="D4" s="74">
        <v>38.8</v>
      </c>
      <c r="E4" s="74">
        <v>88</v>
      </c>
      <c r="F4" s="74"/>
      <c r="G4" s="74">
        <v>97</v>
      </c>
      <c r="H4" s="74">
        <v>103.2</v>
      </c>
      <c r="I4" s="74">
        <v>90</v>
      </c>
      <c r="J4" s="74">
        <v>69.6</v>
      </c>
      <c r="K4" s="74">
        <v>70.6</v>
      </c>
      <c r="L4" s="74">
        <v>126.1</v>
      </c>
      <c r="M4" s="74"/>
      <c r="N4" s="69">
        <f aca="true" t="shared" si="0" ref="N4:N65">SUM(D4:M4)</f>
        <v>683.3000000000001</v>
      </c>
      <c r="O4" s="70">
        <f aca="true" t="shared" si="1" ref="O4:O65">SUM(D4:M4)/10</f>
        <v>68.33000000000001</v>
      </c>
    </row>
    <row r="5" spans="1:15" ht="15.75" customHeight="1">
      <c r="A5" s="183"/>
      <c r="B5" s="67" t="s">
        <v>122</v>
      </c>
      <c r="C5" s="73">
        <f aca="true" t="shared" si="2" ref="C5:C29">O5</f>
        <v>77.64</v>
      </c>
      <c r="D5" s="74">
        <v>46.5</v>
      </c>
      <c r="E5" s="74">
        <v>110</v>
      </c>
      <c r="F5" s="74"/>
      <c r="G5" s="74">
        <v>110.9</v>
      </c>
      <c r="H5" s="74">
        <v>108.8</v>
      </c>
      <c r="I5" s="74">
        <v>105</v>
      </c>
      <c r="J5" s="74">
        <v>69.6</v>
      </c>
      <c r="K5" s="74">
        <v>70.6</v>
      </c>
      <c r="L5" s="75">
        <v>155</v>
      </c>
      <c r="M5" s="74"/>
      <c r="N5" s="69">
        <f t="shared" si="0"/>
        <v>776.4</v>
      </c>
      <c r="O5" s="70">
        <f t="shared" si="1"/>
        <v>77.64</v>
      </c>
    </row>
    <row r="6" spans="1:15" ht="15.75" customHeight="1">
      <c r="A6" s="182" t="s">
        <v>335</v>
      </c>
      <c r="B6" s="67" t="s">
        <v>121</v>
      </c>
      <c r="C6" s="73">
        <f t="shared" si="2"/>
        <v>23.94</v>
      </c>
      <c r="D6" s="74"/>
      <c r="E6" s="74"/>
      <c r="F6" s="74">
        <v>89</v>
      </c>
      <c r="G6" s="74"/>
      <c r="H6" s="74"/>
      <c r="I6" s="74"/>
      <c r="J6" s="74">
        <v>90.4</v>
      </c>
      <c r="K6" s="74"/>
      <c r="L6" s="74"/>
      <c r="M6" s="74">
        <v>60</v>
      </c>
      <c r="N6" s="69">
        <f t="shared" si="0"/>
        <v>239.4</v>
      </c>
      <c r="O6" s="70">
        <f t="shared" si="1"/>
        <v>23.94</v>
      </c>
    </row>
    <row r="7" spans="1:15" ht="15.75" customHeight="1">
      <c r="A7" s="183"/>
      <c r="B7" s="67" t="s">
        <v>122</v>
      </c>
      <c r="C7" s="73">
        <f t="shared" si="2"/>
        <v>29.1</v>
      </c>
      <c r="D7" s="74"/>
      <c r="E7" s="74"/>
      <c r="F7" s="74">
        <v>98</v>
      </c>
      <c r="G7" s="74"/>
      <c r="H7" s="74"/>
      <c r="I7" s="74"/>
      <c r="J7" s="74">
        <v>113</v>
      </c>
      <c r="K7" s="74"/>
      <c r="L7" s="74"/>
      <c r="M7" s="74">
        <v>80</v>
      </c>
      <c r="N7" s="69">
        <f t="shared" si="0"/>
        <v>291</v>
      </c>
      <c r="O7" s="70">
        <f t="shared" si="1"/>
        <v>29.1</v>
      </c>
    </row>
    <row r="8" spans="1:15" ht="15.75" customHeight="1">
      <c r="A8" s="182" t="s">
        <v>32</v>
      </c>
      <c r="B8" s="67" t="s">
        <v>121</v>
      </c>
      <c r="C8" s="73">
        <f t="shared" si="2"/>
        <v>34.2</v>
      </c>
      <c r="D8" s="74">
        <v>56</v>
      </c>
      <c r="E8" s="74"/>
      <c r="F8" s="74">
        <v>57</v>
      </c>
      <c r="G8" s="74"/>
      <c r="H8" s="74">
        <v>46</v>
      </c>
      <c r="I8" s="74">
        <v>90</v>
      </c>
      <c r="J8" s="76"/>
      <c r="K8" s="74">
        <v>93</v>
      </c>
      <c r="L8" s="74"/>
      <c r="M8" s="74"/>
      <c r="N8" s="69">
        <f t="shared" si="0"/>
        <v>342</v>
      </c>
      <c r="O8" s="70">
        <f t="shared" si="1"/>
        <v>34.2</v>
      </c>
    </row>
    <row r="9" spans="1:15" ht="15.75" customHeight="1">
      <c r="A9" s="183"/>
      <c r="B9" s="67" t="s">
        <v>122</v>
      </c>
      <c r="C9" s="73">
        <f t="shared" si="2"/>
        <v>39</v>
      </c>
      <c r="D9" s="74">
        <v>65</v>
      </c>
      <c r="E9" s="74"/>
      <c r="F9" s="74">
        <v>71</v>
      </c>
      <c r="G9" s="76"/>
      <c r="H9" s="74">
        <v>53</v>
      </c>
      <c r="I9" s="74">
        <v>90</v>
      </c>
      <c r="J9" s="76"/>
      <c r="K9" s="74">
        <v>111</v>
      </c>
      <c r="L9" s="74"/>
      <c r="M9" s="74"/>
      <c r="N9" s="69">
        <f t="shared" si="0"/>
        <v>390</v>
      </c>
      <c r="O9" s="70">
        <f t="shared" si="1"/>
        <v>39</v>
      </c>
    </row>
    <row r="10" spans="1:15" ht="15.75" customHeight="1">
      <c r="A10" s="180" t="s">
        <v>336</v>
      </c>
      <c r="B10" s="67" t="s">
        <v>121</v>
      </c>
      <c r="C10" s="73">
        <f t="shared" si="2"/>
        <v>26.8</v>
      </c>
      <c r="D10" s="74"/>
      <c r="E10" s="74">
        <v>33.5</v>
      </c>
      <c r="F10" s="74">
        <v>33.5</v>
      </c>
      <c r="G10" s="74">
        <v>33.5</v>
      </c>
      <c r="H10" s="74"/>
      <c r="I10" s="74">
        <v>33.5</v>
      </c>
      <c r="J10" s="74">
        <v>33.5</v>
      </c>
      <c r="K10" s="74">
        <v>33.5</v>
      </c>
      <c r="L10" s="74">
        <v>33.5</v>
      </c>
      <c r="M10" s="74">
        <v>33.5</v>
      </c>
      <c r="N10" s="68">
        <f t="shared" si="0"/>
        <v>268</v>
      </c>
      <c r="O10" s="70">
        <f t="shared" si="1"/>
        <v>26.8</v>
      </c>
    </row>
    <row r="11" spans="1:15" ht="15.75" customHeight="1">
      <c r="A11" s="181"/>
      <c r="B11" s="67" t="s">
        <v>122</v>
      </c>
      <c r="C11" s="73">
        <f t="shared" si="2"/>
        <v>32</v>
      </c>
      <c r="D11" s="74"/>
      <c r="E11" s="74">
        <v>40</v>
      </c>
      <c r="F11" s="74">
        <v>40</v>
      </c>
      <c r="G11" s="74">
        <v>40</v>
      </c>
      <c r="H11" s="74"/>
      <c r="I11" s="74">
        <v>40</v>
      </c>
      <c r="J11" s="74">
        <v>40</v>
      </c>
      <c r="K11" s="74">
        <v>40</v>
      </c>
      <c r="L11" s="74">
        <v>40</v>
      </c>
      <c r="M11" s="74">
        <v>40</v>
      </c>
      <c r="N11" s="69">
        <f t="shared" si="0"/>
        <v>320</v>
      </c>
      <c r="O11" s="70">
        <f t="shared" si="1"/>
        <v>32</v>
      </c>
    </row>
    <row r="12" spans="1:15" ht="15.75" customHeight="1">
      <c r="A12" s="182" t="s">
        <v>118</v>
      </c>
      <c r="B12" s="67" t="s">
        <v>121</v>
      </c>
      <c r="C12" s="73">
        <f t="shared" si="2"/>
        <v>389.9</v>
      </c>
      <c r="D12" s="74">
        <v>417</v>
      </c>
      <c r="E12" s="74">
        <v>340</v>
      </c>
      <c r="F12" s="74">
        <v>411</v>
      </c>
      <c r="G12" s="74">
        <v>402.5</v>
      </c>
      <c r="H12" s="74">
        <v>423</v>
      </c>
      <c r="I12" s="74">
        <v>335</v>
      </c>
      <c r="J12" s="74">
        <v>412</v>
      </c>
      <c r="K12" s="74">
        <v>383</v>
      </c>
      <c r="L12" s="74">
        <v>380.5</v>
      </c>
      <c r="M12" s="74">
        <v>395</v>
      </c>
      <c r="N12" s="69">
        <f t="shared" si="0"/>
        <v>3899</v>
      </c>
      <c r="O12" s="70">
        <f t="shared" si="1"/>
        <v>389.9</v>
      </c>
    </row>
    <row r="13" spans="1:15" ht="15.75" customHeight="1">
      <c r="A13" s="183"/>
      <c r="B13" s="67" t="s">
        <v>122</v>
      </c>
      <c r="C13" s="73">
        <f t="shared" si="2"/>
        <v>450.6</v>
      </c>
      <c r="D13" s="74">
        <v>465.5</v>
      </c>
      <c r="E13" s="74">
        <v>412.5</v>
      </c>
      <c r="F13" s="74">
        <v>476</v>
      </c>
      <c r="G13" s="74">
        <v>455</v>
      </c>
      <c r="H13" s="74">
        <v>493.5</v>
      </c>
      <c r="I13" s="74">
        <v>380</v>
      </c>
      <c r="J13" s="74">
        <v>479</v>
      </c>
      <c r="K13" s="74">
        <v>449.5</v>
      </c>
      <c r="L13" s="74">
        <v>433.5</v>
      </c>
      <c r="M13" s="74">
        <v>461.5</v>
      </c>
      <c r="N13" s="69">
        <f t="shared" si="0"/>
        <v>4506</v>
      </c>
      <c r="O13" s="70">
        <f t="shared" si="1"/>
        <v>450.6</v>
      </c>
    </row>
    <row r="14" spans="1:15" ht="15.75" customHeight="1">
      <c r="A14" s="182" t="s">
        <v>38</v>
      </c>
      <c r="B14" s="67" t="s">
        <v>121</v>
      </c>
      <c r="C14" s="73">
        <f t="shared" si="2"/>
        <v>4.05</v>
      </c>
      <c r="D14" s="74"/>
      <c r="E14" s="74">
        <v>8.1</v>
      </c>
      <c r="F14" s="74"/>
      <c r="G14" s="74">
        <v>8.1</v>
      </c>
      <c r="H14" s="74">
        <v>8.1</v>
      </c>
      <c r="I14" s="74"/>
      <c r="J14" s="74"/>
      <c r="K14" s="74"/>
      <c r="L14" s="74">
        <v>8.1</v>
      </c>
      <c r="M14" s="74">
        <v>8.1</v>
      </c>
      <c r="N14" s="69">
        <f t="shared" si="0"/>
        <v>40.5</v>
      </c>
      <c r="O14" s="70">
        <f t="shared" si="1"/>
        <v>4.05</v>
      </c>
    </row>
    <row r="15" spans="1:15" ht="15.75" customHeight="1">
      <c r="A15" s="183"/>
      <c r="B15" s="67" t="s">
        <v>122</v>
      </c>
      <c r="C15" s="73">
        <f t="shared" si="2"/>
        <v>6.08</v>
      </c>
      <c r="D15" s="74"/>
      <c r="E15" s="74">
        <v>12.1</v>
      </c>
      <c r="F15" s="74"/>
      <c r="G15" s="74">
        <v>12.2</v>
      </c>
      <c r="H15" s="74">
        <v>12.2</v>
      </c>
      <c r="I15" s="74"/>
      <c r="J15" s="74"/>
      <c r="K15" s="74"/>
      <c r="L15" s="74">
        <v>12.1</v>
      </c>
      <c r="M15" s="74">
        <v>12.2</v>
      </c>
      <c r="N15" s="69">
        <f t="shared" si="0"/>
        <v>60.8</v>
      </c>
      <c r="O15" s="70">
        <f t="shared" si="1"/>
        <v>6.08</v>
      </c>
    </row>
    <row r="16" spans="1:15" ht="15.75" customHeight="1">
      <c r="A16" s="182" t="s">
        <v>19</v>
      </c>
      <c r="B16" s="67" t="s">
        <v>121</v>
      </c>
      <c r="C16" s="73">
        <f t="shared" si="2"/>
        <v>9</v>
      </c>
      <c r="D16" s="74"/>
      <c r="E16" s="74">
        <v>23</v>
      </c>
      <c r="F16" s="74">
        <v>12.5</v>
      </c>
      <c r="G16" s="74">
        <v>11</v>
      </c>
      <c r="H16" s="74">
        <v>12.5</v>
      </c>
      <c r="I16" s="74"/>
      <c r="J16" s="74">
        <v>15.5</v>
      </c>
      <c r="K16" s="74"/>
      <c r="L16" s="74">
        <v>15.5</v>
      </c>
      <c r="M16" s="74" t="s">
        <v>292</v>
      </c>
      <c r="N16" s="69">
        <f t="shared" si="0"/>
        <v>90</v>
      </c>
      <c r="O16" s="70">
        <f t="shared" si="1"/>
        <v>9</v>
      </c>
    </row>
    <row r="17" spans="1:15" ht="15.75" customHeight="1">
      <c r="A17" s="183"/>
      <c r="B17" s="67" t="s">
        <v>122</v>
      </c>
      <c r="C17" s="73">
        <f t="shared" si="2"/>
        <v>11</v>
      </c>
      <c r="D17" s="74"/>
      <c r="E17" s="74">
        <v>25</v>
      </c>
      <c r="F17" s="74">
        <v>12.5</v>
      </c>
      <c r="G17" s="74">
        <v>20</v>
      </c>
      <c r="H17" s="74">
        <v>12.5</v>
      </c>
      <c r="I17" s="74"/>
      <c r="J17" s="74">
        <v>17.5</v>
      </c>
      <c r="K17" s="74"/>
      <c r="L17" s="74">
        <v>22.5</v>
      </c>
      <c r="M17" s="74">
        <v>0</v>
      </c>
      <c r="N17" s="69">
        <f t="shared" si="0"/>
        <v>110</v>
      </c>
      <c r="O17" s="70">
        <f t="shared" si="1"/>
        <v>11</v>
      </c>
    </row>
    <row r="18" spans="1:15" ht="15.75" customHeight="1">
      <c r="A18" s="182" t="s">
        <v>27</v>
      </c>
      <c r="B18" s="67" t="s">
        <v>121</v>
      </c>
      <c r="C18" s="73">
        <f t="shared" si="2"/>
        <v>30.32</v>
      </c>
      <c r="D18" s="74">
        <v>98</v>
      </c>
      <c r="E18" s="74"/>
      <c r="F18" s="74"/>
      <c r="G18" s="74">
        <v>106.4</v>
      </c>
      <c r="H18" s="74"/>
      <c r="I18" s="74"/>
      <c r="J18" s="74"/>
      <c r="K18" s="74"/>
      <c r="L18" s="74"/>
      <c r="M18" s="74">
        <v>98.8</v>
      </c>
      <c r="N18" s="69">
        <f t="shared" si="0"/>
        <v>303.2</v>
      </c>
      <c r="O18" s="70">
        <f t="shared" si="1"/>
        <v>30.32</v>
      </c>
    </row>
    <row r="19" spans="1:15" ht="15.75" customHeight="1">
      <c r="A19" s="183"/>
      <c r="B19" s="67" t="s">
        <v>122</v>
      </c>
      <c r="C19" s="73">
        <f t="shared" si="2"/>
        <v>40.45</v>
      </c>
      <c r="D19" s="74">
        <v>133</v>
      </c>
      <c r="E19" s="74"/>
      <c r="F19" s="74"/>
      <c r="G19" s="74">
        <v>136.8</v>
      </c>
      <c r="H19" s="74"/>
      <c r="I19" s="74"/>
      <c r="J19" s="74"/>
      <c r="K19" s="74"/>
      <c r="L19" s="74"/>
      <c r="M19" s="74">
        <v>134.7</v>
      </c>
      <c r="N19" s="69">
        <f t="shared" si="0"/>
        <v>404.5</v>
      </c>
      <c r="O19" s="70">
        <f t="shared" si="1"/>
        <v>40.45</v>
      </c>
    </row>
    <row r="20" spans="1:15" ht="15.75" customHeight="1">
      <c r="A20" s="180" t="s">
        <v>115</v>
      </c>
      <c r="B20" s="67" t="s">
        <v>121</v>
      </c>
      <c r="C20" s="73">
        <f t="shared" si="2"/>
        <v>18.029999999999998</v>
      </c>
      <c r="D20" s="74">
        <v>23.3</v>
      </c>
      <c r="E20" s="74">
        <v>10.5</v>
      </c>
      <c r="F20" s="74">
        <v>20.1</v>
      </c>
      <c r="G20" s="74">
        <v>11.5</v>
      </c>
      <c r="H20" s="74">
        <v>18.2</v>
      </c>
      <c r="I20" s="74">
        <v>17.8</v>
      </c>
      <c r="J20" s="74">
        <v>16.3</v>
      </c>
      <c r="K20" s="74">
        <v>16.9</v>
      </c>
      <c r="L20" s="74">
        <v>23.2</v>
      </c>
      <c r="M20" s="74">
        <v>22.5</v>
      </c>
      <c r="N20" s="69">
        <f t="shared" si="0"/>
        <v>180.29999999999998</v>
      </c>
      <c r="O20" s="70">
        <f t="shared" si="1"/>
        <v>18.029999999999998</v>
      </c>
    </row>
    <row r="21" spans="1:15" ht="17.25" customHeight="1">
      <c r="A21" s="181"/>
      <c r="B21" s="67" t="s">
        <v>122</v>
      </c>
      <c r="C21" s="73">
        <f t="shared" si="2"/>
        <v>21</v>
      </c>
      <c r="D21" s="74">
        <v>26.2</v>
      </c>
      <c r="E21" s="74">
        <v>12.5</v>
      </c>
      <c r="F21" s="74">
        <v>23.9</v>
      </c>
      <c r="G21" s="74">
        <v>12.5</v>
      </c>
      <c r="H21" s="74">
        <v>22.2</v>
      </c>
      <c r="I21" s="74">
        <v>22.8</v>
      </c>
      <c r="J21" s="74">
        <v>18.3</v>
      </c>
      <c r="K21" s="74">
        <v>19.5</v>
      </c>
      <c r="L21" s="74">
        <v>26.6</v>
      </c>
      <c r="M21" s="74">
        <v>25.5</v>
      </c>
      <c r="N21" s="69">
        <f t="shared" si="0"/>
        <v>210</v>
      </c>
      <c r="O21" s="70">
        <f t="shared" si="1"/>
        <v>21</v>
      </c>
    </row>
    <row r="22" spans="1:15" ht="15.75" customHeight="1">
      <c r="A22" s="180" t="s">
        <v>114</v>
      </c>
      <c r="B22" s="67" t="s">
        <v>121</v>
      </c>
      <c r="C22" s="73">
        <f t="shared" si="2"/>
        <v>9</v>
      </c>
      <c r="D22" s="74">
        <v>6</v>
      </c>
      <c r="E22" s="74">
        <v>12.3</v>
      </c>
      <c r="F22" s="74">
        <v>14.2</v>
      </c>
      <c r="G22" s="74">
        <v>6</v>
      </c>
      <c r="H22" s="74">
        <v>8.8</v>
      </c>
      <c r="I22" s="74">
        <v>4.5</v>
      </c>
      <c r="J22" s="74">
        <v>15.4</v>
      </c>
      <c r="K22" s="74">
        <v>14.3</v>
      </c>
      <c r="L22" s="74">
        <v>5</v>
      </c>
      <c r="M22" s="74">
        <v>3.5</v>
      </c>
      <c r="N22" s="69">
        <f t="shared" si="0"/>
        <v>90</v>
      </c>
      <c r="O22" s="70">
        <f t="shared" si="1"/>
        <v>9</v>
      </c>
    </row>
    <row r="23" spans="1:15" ht="15.75" customHeight="1">
      <c r="A23" s="181"/>
      <c r="B23" s="67" t="s">
        <v>122</v>
      </c>
      <c r="C23" s="73">
        <f t="shared" si="2"/>
        <v>11</v>
      </c>
      <c r="D23" s="74">
        <v>7.5</v>
      </c>
      <c r="E23" s="74">
        <v>15.8</v>
      </c>
      <c r="F23" s="74">
        <v>18.2</v>
      </c>
      <c r="G23" s="74">
        <v>7.5</v>
      </c>
      <c r="H23" s="74">
        <v>11.3</v>
      </c>
      <c r="I23" s="74">
        <v>6</v>
      </c>
      <c r="J23" s="74">
        <v>17.3</v>
      </c>
      <c r="K23" s="74">
        <v>16.4</v>
      </c>
      <c r="L23" s="74">
        <v>6</v>
      </c>
      <c r="M23" s="74">
        <v>4</v>
      </c>
      <c r="N23" s="69">
        <f t="shared" si="0"/>
        <v>110</v>
      </c>
      <c r="O23" s="70">
        <f t="shared" si="1"/>
        <v>11</v>
      </c>
    </row>
    <row r="24" spans="1:15" ht="15.75" customHeight="1">
      <c r="A24" s="182" t="s">
        <v>13</v>
      </c>
      <c r="B24" s="67" t="s">
        <v>121</v>
      </c>
      <c r="C24" s="73">
        <f t="shared" si="2"/>
        <v>25</v>
      </c>
      <c r="D24" s="74">
        <f>'меню '!E14+'меню '!E17+'меню '!E68+'меню '!E78+'меню '!E89+'меню '!E93</f>
        <v>44</v>
      </c>
      <c r="E24" s="74">
        <f>'меню '!E173+'меню '!E146+'меню '!E105</f>
        <v>21</v>
      </c>
      <c r="F24" s="74">
        <f>'меню '!E273+'меню '!E234+'меню '!E225+'меню '!E184</f>
        <v>21.7</v>
      </c>
      <c r="G24" s="74">
        <f>'меню '!E287+'меню '!E332+'меню '!E346+'меню '!E356+'меню '!E358</f>
        <v>33.5</v>
      </c>
      <c r="H24" s="74">
        <f>'меню '!E370+'меню '!E425+'меню '!E436</f>
        <v>17.3</v>
      </c>
      <c r="I24" s="74">
        <f>'меню '!E472+'меню '!E475+'меню '!E514+'меню '!E539</f>
        <v>29</v>
      </c>
      <c r="J24" s="74">
        <f>'меню '!E550+'меню '!E594+'меню '!E613</f>
        <v>15.5</v>
      </c>
      <c r="K24" s="74">
        <f>'меню '!E716+'меню '!E690+'меню '!E680+'меню '!E647</f>
        <v>25.8</v>
      </c>
      <c r="L24" s="74">
        <f>'меню '!E728+'меню '!E772+'меню '!E781</f>
        <v>14.2</v>
      </c>
      <c r="M24" s="74">
        <f>'меню '!E827+'меню '!E866+'меню '!E880+'меню '!E883</f>
        <v>28</v>
      </c>
      <c r="N24" s="69">
        <f t="shared" si="0"/>
        <v>250</v>
      </c>
      <c r="O24" s="70">
        <f t="shared" si="1"/>
        <v>25</v>
      </c>
    </row>
    <row r="25" spans="1:15" ht="15.75" customHeight="1">
      <c r="A25" s="183"/>
      <c r="B25" s="67" t="s">
        <v>122</v>
      </c>
      <c r="C25" s="73">
        <f t="shared" si="2"/>
        <v>30</v>
      </c>
      <c r="D25" s="74">
        <f>'меню '!G93+'меню '!G89+'меню '!G78+'меню '!G68+'меню '!G17+'меню '!G14</f>
        <v>50.3</v>
      </c>
      <c r="E25" s="74">
        <f>'меню '!G105+'меню '!G146+'меню '!G173</f>
        <v>25.5</v>
      </c>
      <c r="F25" s="74">
        <f>'меню '!G184+'меню '!G225+'меню '!G234+'меню '!G273</f>
        <v>24.5</v>
      </c>
      <c r="G25" s="74">
        <f>'меню '!G358+'меню '!G356+'меню '!G346+'меню '!G332+'меню '!G287</f>
        <v>39</v>
      </c>
      <c r="H25" s="74">
        <f>'меню '!G436+'меню '!G425+'меню '!G370</f>
        <v>18.6</v>
      </c>
      <c r="I25" s="74">
        <f>'меню '!G539+'меню '!G514+'меню '!G475+'меню '!G472</f>
        <v>35.5</v>
      </c>
      <c r="J25" s="74">
        <f>'меню '!G632+'меню '!G613+'меню '!G594+'меню '!G550</f>
        <v>28.5</v>
      </c>
      <c r="K25" s="74">
        <f>'меню '!G647+'меню '!G680+'меню '!G690+'меню '!G716</f>
        <v>28.1</v>
      </c>
      <c r="L25" s="74">
        <f>'меню '!G781+'меню '!G772+'меню '!G728</f>
        <v>17</v>
      </c>
      <c r="M25" s="74">
        <f>'меню '!G883+'меню '!G880+'меню '!G866+'меню '!G827</f>
        <v>33</v>
      </c>
      <c r="N25" s="69">
        <f t="shared" si="0"/>
        <v>300</v>
      </c>
      <c r="O25" s="70">
        <f t="shared" si="1"/>
        <v>30</v>
      </c>
    </row>
    <row r="26" spans="1:15" ht="15.75" customHeight="1">
      <c r="A26" s="182" t="s">
        <v>10</v>
      </c>
      <c r="B26" s="67" t="s">
        <v>121</v>
      </c>
      <c r="C26" s="73">
        <v>48</v>
      </c>
      <c r="D26" s="74">
        <f>'меню '!E8+'меню '!E45+'меню '!E79+'меню '!E88</f>
        <v>67.2</v>
      </c>
      <c r="E26" s="74">
        <f>'меню '!E157</f>
        <v>55</v>
      </c>
      <c r="F26" s="74">
        <f>'меню '!E213+'меню '!E236+'меню '!E257</f>
        <v>10.5</v>
      </c>
      <c r="G26" s="74">
        <f>'меню '!E281+'меню '!E345</f>
        <v>56.5</v>
      </c>
      <c r="H26" s="74">
        <f>'меню '!E404+'меню '!E411+'меню '!E438</f>
        <v>8.1</v>
      </c>
      <c r="I26" s="74">
        <f>'меню '!E466</f>
        <v>50.7</v>
      </c>
      <c r="J26" s="74">
        <f>'меню '!E584+'меню '!E585+'меню '!E605</f>
        <v>17.3</v>
      </c>
      <c r="K26" s="74">
        <f>'меню '!E640+'меню '!E663+'меню '!E692</f>
        <v>80</v>
      </c>
      <c r="L26" s="74">
        <f>'меню '!E724+'меню '!E783+'меню '!E804</f>
        <v>62.7</v>
      </c>
      <c r="M26" s="74">
        <f>'меню '!E821+'меню '!E858+'меню '!E879</f>
        <v>59.89999999999999</v>
      </c>
      <c r="N26" s="69">
        <f t="shared" si="0"/>
        <v>467.9</v>
      </c>
      <c r="O26" s="70">
        <f t="shared" si="1"/>
        <v>46.79</v>
      </c>
    </row>
    <row r="27" spans="1:15" ht="15.75" customHeight="1">
      <c r="A27" s="183"/>
      <c r="B27" s="67" t="s">
        <v>122</v>
      </c>
      <c r="C27" s="73">
        <v>48</v>
      </c>
      <c r="D27" s="74">
        <f>'меню '!G88+'меню '!G79+'меню '!G45+'меню '!G8</f>
        <v>72.6</v>
      </c>
      <c r="E27" s="74">
        <f>'меню '!G157</f>
        <v>55</v>
      </c>
      <c r="F27" s="74">
        <f>'меню '!G257+'меню '!G236+'меню '!G213</f>
        <v>12.4</v>
      </c>
      <c r="G27" s="74">
        <f>'меню '!G345+'меню '!G281</f>
        <v>57.8</v>
      </c>
      <c r="H27" s="74">
        <f>'меню '!G438+'меню '!G411+'меню '!G404</f>
        <v>9.1</v>
      </c>
      <c r="I27" s="74">
        <f>'меню '!G466</f>
        <v>50.7</v>
      </c>
      <c r="J27" s="74">
        <f>'меню '!G605+'меню '!G585+'меню '!G584</f>
        <v>20.7</v>
      </c>
      <c r="K27" s="74">
        <f>'меню '!G692+'меню '!G663+'меню '!G640</f>
        <v>71.9</v>
      </c>
      <c r="L27" s="74">
        <f>'меню '!G804+'меню '!G783+'меню '!G724</f>
        <v>63.7</v>
      </c>
      <c r="M27" s="74">
        <f>'меню '!G821+'меню '!G858+'меню '!G879</f>
        <v>62.3</v>
      </c>
      <c r="N27" s="68">
        <f t="shared" si="0"/>
        <v>476.20000000000005</v>
      </c>
      <c r="O27" s="70">
        <f t="shared" si="1"/>
        <v>47.620000000000005</v>
      </c>
    </row>
    <row r="28" spans="1:15" ht="15.75" customHeight="1">
      <c r="A28" s="182" t="s">
        <v>50</v>
      </c>
      <c r="B28" s="67" t="s">
        <v>121</v>
      </c>
      <c r="C28" s="73">
        <f t="shared" si="2"/>
        <v>213.06</v>
      </c>
      <c r="D28" s="74">
        <v>178.1</v>
      </c>
      <c r="E28" s="74">
        <v>250.6</v>
      </c>
      <c r="F28" s="74">
        <v>200.2</v>
      </c>
      <c r="G28" s="74">
        <v>103.69999999999999</v>
      </c>
      <c r="H28" s="74">
        <v>191</v>
      </c>
      <c r="I28" s="74">
        <v>223.89999999999998</v>
      </c>
      <c r="J28" s="74">
        <v>271</v>
      </c>
      <c r="K28" s="74">
        <v>422.5</v>
      </c>
      <c r="L28" s="74">
        <v>179.8</v>
      </c>
      <c r="M28" s="74">
        <v>109.8</v>
      </c>
      <c r="N28" s="69">
        <f t="shared" si="0"/>
        <v>2130.6</v>
      </c>
      <c r="O28" s="70">
        <f t="shared" si="1"/>
        <v>213.06</v>
      </c>
    </row>
    <row r="29" spans="1:17" ht="15.75" customHeight="1">
      <c r="A29" s="183"/>
      <c r="B29" s="67" t="s">
        <v>122</v>
      </c>
      <c r="C29" s="73">
        <f t="shared" si="2"/>
        <v>258.42</v>
      </c>
      <c r="D29" s="74">
        <f>'меню '!G27+'меню '!G28+'меню '!G34+'меню '!G35+'меню '!G40+'меню '!G60+'меню '!G62+'меню '!G63+'меню '!G64</f>
        <v>217.99999999999997</v>
      </c>
      <c r="E29" s="74">
        <f>'меню '!G165+'меню '!G164+'меню '!G163+'меню '!G162+'меню '!G143+'меню '!G140+'меню '!G133+'меню '!G132+'меню '!G131+'меню '!G130+'меню '!G123+'меню '!G122</f>
        <v>337.2</v>
      </c>
      <c r="F29" s="74">
        <f>'меню '!G197+'меню '!G205+'меню '!G206+'меню '!G247+'меню '!G253+'меню '!G267+'меню '!G269</f>
        <v>190</v>
      </c>
      <c r="G29" s="74">
        <f>'меню '!G328+'меню '!G327+'меню '!G325+'меню '!G316+'меню '!G310+'меню '!G309+'меню '!G306+'меню '!G305+'меню '!G304</f>
        <v>156.60000000000002</v>
      </c>
      <c r="H29" s="74">
        <f>'меню '!G446+'меню '!G410+'меню '!G408+'меню '!G405+'меню '!G399+'меню '!G398+'меню '!G391+'меню '!G390+'меню '!G389+'меню '!G388</f>
        <v>239.4</v>
      </c>
      <c r="I29" s="74">
        <f>'меню '!G511+'меню '!G509+'меню '!G507+'меню '!G498+'меню '!G499+'меню '!G491+'меню '!G490+'меню '!G489</f>
        <v>315.6</v>
      </c>
      <c r="J29" s="74">
        <f>'меню '!G564+'меню '!G565+'меню '!G568+'меню '!G569+'меню '!G574+'меню '!G575+'меню '!G576+'меню '!G581+'меню '!G582+'меню '!G616</f>
        <v>296.20000000000005</v>
      </c>
      <c r="K29" s="74">
        <f>'меню '!G659+'меню '!G660+'меню '!G664+'меню '!G665+'меню '!G668+'меню '!G670+'меню '!G675+'меню '!G677+'меню '!G701+'меню '!G705+'меню '!G704+'меню '!G706</f>
        <v>485.09999999999997</v>
      </c>
      <c r="L29" s="74">
        <f>'меню '!G797+'меню '!G792+'меню '!G790+'меню '!G753+'меню '!G752+'меню '!G750+'меню '!G747+'меню '!G746+'меню '!G745</f>
        <v>211.50000000000003</v>
      </c>
      <c r="M29" s="74">
        <f>'меню '!G840+'меню '!G846+'меню '!G847+'меню '!G848+'меню '!G849</f>
        <v>134.6</v>
      </c>
      <c r="N29" s="69">
        <f t="shared" si="0"/>
        <v>2584.2000000000003</v>
      </c>
      <c r="O29" s="70">
        <f t="shared" si="1"/>
        <v>258.42</v>
      </c>
      <c r="P29" s="81"/>
      <c r="Q29" s="81"/>
    </row>
    <row r="30" spans="1:17" ht="15.75" customHeight="1">
      <c r="A30" s="180" t="s">
        <v>321</v>
      </c>
      <c r="B30" s="67" t="s">
        <v>121</v>
      </c>
      <c r="C30" s="73">
        <v>158.3</v>
      </c>
      <c r="D30" s="74">
        <v>128.8</v>
      </c>
      <c r="E30" s="74">
        <v>145.1</v>
      </c>
      <c r="F30" s="74">
        <f>'меню '!E201+'меню '!E243</f>
        <v>70.3</v>
      </c>
      <c r="G30" s="74">
        <f>'меню '!E300+'меню '!E312+'меню '!E321</f>
        <v>159.5</v>
      </c>
      <c r="H30" s="74">
        <f>'меню '!E384+'меню '!E393+'меню '!E417</f>
        <v>218</v>
      </c>
      <c r="I30" s="74">
        <f>'меню '!E485+'меню '!E494+'меню '!E528</f>
        <v>204.1</v>
      </c>
      <c r="J30" s="74">
        <f>'меню '!E570+'меню '!E623</f>
        <v>146</v>
      </c>
      <c r="K30" s="77">
        <v>124.3</v>
      </c>
      <c r="L30" s="74">
        <f>'меню '!E741+'меню '!E754+'меню '!E800</f>
        <v>237.8</v>
      </c>
      <c r="M30" s="74">
        <f>'меню '!E842+'меню '!E859</f>
        <v>164.5</v>
      </c>
      <c r="N30" s="69">
        <f t="shared" si="0"/>
        <v>1598.4</v>
      </c>
      <c r="O30" s="70">
        <f t="shared" si="1"/>
        <v>159.84</v>
      </c>
      <c r="P30" s="72"/>
      <c r="Q30" s="32"/>
    </row>
    <row r="31" spans="1:17" ht="15.75" customHeight="1">
      <c r="A31" s="181"/>
      <c r="B31" s="67" t="s">
        <v>122</v>
      </c>
      <c r="C31" s="73">
        <v>213</v>
      </c>
      <c r="D31" s="74">
        <v>191.4</v>
      </c>
      <c r="E31" s="74">
        <f>'меню '!G118+'меню '!G126+'меню '!G158</f>
        <v>190.39999999999998</v>
      </c>
      <c r="F31" s="74">
        <f>'меню '!G203+'меню '!G243</f>
        <v>97.9</v>
      </c>
      <c r="G31" s="74">
        <v>204.8</v>
      </c>
      <c r="H31" s="74">
        <f>'меню '!G384+'меню '!G393+'меню '!G417</f>
        <v>297.2</v>
      </c>
      <c r="I31" s="74">
        <f>'меню '!G528+'меню '!G494+'меню '!G485</f>
        <v>261</v>
      </c>
      <c r="J31" s="74">
        <f>'меню '!G623+'меню '!G570</f>
        <v>198.8</v>
      </c>
      <c r="K31" s="77">
        <v>169.5</v>
      </c>
      <c r="L31" s="74">
        <f>'меню '!G800+'меню '!G754+'меню '!G741</f>
        <v>295.7</v>
      </c>
      <c r="M31" s="74">
        <f>'меню '!G842+'меню '!G859</f>
        <v>222.9</v>
      </c>
      <c r="N31" s="69">
        <f t="shared" si="0"/>
        <v>2129.6</v>
      </c>
      <c r="O31" s="70">
        <f t="shared" si="1"/>
        <v>212.95999999999998</v>
      </c>
      <c r="P31" s="72"/>
      <c r="Q31" s="32"/>
    </row>
    <row r="32" spans="1:15" ht="15.75" customHeight="1">
      <c r="A32" s="180" t="s">
        <v>322</v>
      </c>
      <c r="B32" s="67" t="s">
        <v>121</v>
      </c>
      <c r="C32" s="73">
        <v>169.3</v>
      </c>
      <c r="D32" s="74">
        <v>137.8</v>
      </c>
      <c r="E32" s="74">
        <f>'меню '!E119+'меню '!E127+'меню '!E159</f>
        <v>154</v>
      </c>
      <c r="F32" s="74">
        <f>'меню '!E202+'меню '!E244</f>
        <v>64.3</v>
      </c>
      <c r="G32" s="74">
        <f>'меню '!E301+'меню '!E313+'меню '!E322</f>
        <v>170.7</v>
      </c>
      <c r="H32" s="74">
        <f>'меню '!E385+'меню '!E394+'меню '!E418</f>
        <v>233.9</v>
      </c>
      <c r="I32" s="74">
        <f>'меню '!E529+'меню '!E495+'меню '!E486</f>
        <v>228.59999999999997</v>
      </c>
      <c r="J32" s="74">
        <f>'меню '!E624+'меню '!E571</f>
        <v>157.7</v>
      </c>
      <c r="K32" s="77">
        <v>132.3</v>
      </c>
      <c r="L32" s="74">
        <f>'меню '!E801+'меню '!E755+'меню '!E742</f>
        <v>253.5</v>
      </c>
      <c r="M32" s="74">
        <f>'меню '!E860+'меню '!E843</f>
        <v>175.8</v>
      </c>
      <c r="N32" s="69">
        <f t="shared" si="0"/>
        <v>1708.6</v>
      </c>
      <c r="O32" s="70">
        <f t="shared" si="1"/>
        <v>170.85999999999999</v>
      </c>
    </row>
    <row r="33" spans="1:15" ht="15.75" customHeight="1">
      <c r="A33" s="181"/>
      <c r="B33" s="67" t="s">
        <v>122</v>
      </c>
      <c r="C33" s="73">
        <v>226.3</v>
      </c>
      <c r="D33" s="74">
        <v>204.5</v>
      </c>
      <c r="E33" s="74">
        <f>'меню '!G119+'меню '!G127+'меню '!G159</f>
        <v>201.1</v>
      </c>
      <c r="F33" s="74">
        <f>'меню '!G204+'меню '!G244</f>
        <v>92.2</v>
      </c>
      <c r="G33" s="74">
        <f>'меню '!G301+'меню '!G313+'меню '!G322</f>
        <v>243.5</v>
      </c>
      <c r="H33" s="74">
        <f>'меню '!G385+'меню '!G394+'меню '!G418</f>
        <v>317.3</v>
      </c>
      <c r="I33" s="74">
        <f>'меню '!G486+'меню '!G495+'меню '!G529</f>
        <v>281.5</v>
      </c>
      <c r="J33" s="74">
        <f>'меню '!G571+'меню '!G624</f>
        <v>214</v>
      </c>
      <c r="K33" s="77">
        <v>180.4</v>
      </c>
      <c r="L33" s="74">
        <f>'меню '!G742+'меню '!G755+'меню '!G801</f>
        <v>315.9</v>
      </c>
      <c r="M33" s="74">
        <f>'меню '!G843+'меню '!G860</f>
        <v>237.5</v>
      </c>
      <c r="N33" s="69">
        <f t="shared" si="0"/>
        <v>2287.9</v>
      </c>
      <c r="O33" s="70">
        <f t="shared" si="1"/>
        <v>228.79000000000002</v>
      </c>
    </row>
    <row r="34" spans="1:15" ht="15.75" customHeight="1">
      <c r="A34" s="180" t="s">
        <v>561</v>
      </c>
      <c r="B34" s="67" t="s">
        <v>121</v>
      </c>
      <c r="C34" s="73">
        <v>181.7</v>
      </c>
      <c r="D34" s="74">
        <v>148.2</v>
      </c>
      <c r="E34" s="74">
        <f>'меню '!E120+'меню '!E128+'меню '!E160</f>
        <v>165.60000000000002</v>
      </c>
      <c r="F34" s="74">
        <f>'меню '!E203+'меню '!E245</f>
        <v>80.1</v>
      </c>
      <c r="G34" s="74">
        <f>'меню '!E302+'меню '!E314+'меню '!E323</f>
        <v>183.6</v>
      </c>
      <c r="H34" s="74">
        <f>'меню '!E386+'меню '!E395+'меню '!E419</f>
        <v>251.70000000000002</v>
      </c>
      <c r="I34" s="74">
        <f>'меню '!E487+'меню '!E496+'меню '!E530</f>
        <v>245.79999999999998</v>
      </c>
      <c r="J34" s="74">
        <f>'меню '!E572+'меню '!E625</f>
        <v>169.5</v>
      </c>
      <c r="K34" s="74">
        <v>142.4</v>
      </c>
      <c r="L34" s="74">
        <f>'меню '!E743+'меню '!E756+'меню '!E801</f>
        <v>258.3</v>
      </c>
      <c r="M34" s="74">
        <f>'меню '!E861+'меню '!E844</f>
        <v>188.60000000000002</v>
      </c>
      <c r="N34" s="69">
        <f t="shared" si="0"/>
        <v>1833.8000000000002</v>
      </c>
      <c r="O34" s="70">
        <f t="shared" si="1"/>
        <v>183.38000000000002</v>
      </c>
    </row>
    <row r="35" spans="1:15" ht="15.75" customHeight="1">
      <c r="A35" s="181"/>
      <c r="B35" s="67" t="s">
        <v>122</v>
      </c>
      <c r="C35" s="73">
        <v>244.3</v>
      </c>
      <c r="D35" s="74">
        <v>219.9</v>
      </c>
      <c r="E35" s="74">
        <f>'меню '!G120+'меню '!G128+'меню '!G160</f>
        <v>216.2</v>
      </c>
      <c r="F35" s="74">
        <f>'меню '!G203+'меню '!G245</f>
        <v>102.2</v>
      </c>
      <c r="G35" s="74">
        <f>'меню '!G303+'меню '!G314+'меню '!G323</f>
        <v>264</v>
      </c>
      <c r="H35" s="74">
        <f>'меню '!G386+'меню '!G395+'меню '!G419</f>
        <v>341.2</v>
      </c>
      <c r="I35" s="74">
        <f>'меню '!G530+'меню '!G496+'меню '!G488</f>
        <v>306.8</v>
      </c>
      <c r="J35" s="74">
        <f>'меню '!G572+'меню '!G625</f>
        <v>230.2</v>
      </c>
      <c r="K35" s="74">
        <v>194.1</v>
      </c>
      <c r="L35" s="74">
        <f>'меню '!G802+'меню '!G756+'меню '!G743</f>
        <v>340.09999999999997</v>
      </c>
      <c r="M35" s="74">
        <f>'меню '!G861+'меню '!G844</f>
        <v>255.5</v>
      </c>
      <c r="N35" s="69">
        <f t="shared" si="0"/>
        <v>2470.2</v>
      </c>
      <c r="O35" s="70">
        <f t="shared" si="1"/>
        <v>247.01999999999998</v>
      </c>
    </row>
    <row r="36" spans="1:15" ht="15.75" customHeight="1">
      <c r="A36" s="180" t="s">
        <v>324</v>
      </c>
      <c r="B36" s="67" t="s">
        <v>121</v>
      </c>
      <c r="C36" s="73">
        <v>197.9</v>
      </c>
      <c r="D36" s="74">
        <v>160.3</v>
      </c>
      <c r="E36" s="74">
        <f>'меню '!E121+'меню '!E129+'меню '!E161</f>
        <v>179.2</v>
      </c>
      <c r="F36" s="74">
        <f>'меню '!E204+'меню '!E246</f>
        <v>86.7</v>
      </c>
      <c r="G36" s="74">
        <f>'меню '!E303+'меню '!E314+'меню '!E324</f>
        <v>196.4</v>
      </c>
      <c r="H36" s="74">
        <f>'меню '!E387+'меню '!E396+'меню '!E420</f>
        <v>272.3</v>
      </c>
      <c r="I36" s="74">
        <f>'меню '!E531+'меню '!E497+'меню '!E488</f>
        <v>266.3</v>
      </c>
      <c r="J36" s="74">
        <f>'меню '!E626+'меню '!E573</f>
        <v>183.4</v>
      </c>
      <c r="K36" s="77">
        <v>154</v>
      </c>
      <c r="L36" s="74">
        <f>'меню '!E803+'меню '!E757+'меню '!E744</f>
        <v>295</v>
      </c>
      <c r="M36" s="74">
        <f>'меню '!E845+'меню '!E862</f>
        <v>204</v>
      </c>
      <c r="N36" s="69">
        <f t="shared" si="0"/>
        <v>1997.6000000000001</v>
      </c>
      <c r="O36" s="70">
        <f t="shared" si="1"/>
        <v>199.76000000000002</v>
      </c>
    </row>
    <row r="37" spans="1:15" ht="15.75" customHeight="1">
      <c r="A37" s="181"/>
      <c r="B37" s="67" t="s">
        <v>122</v>
      </c>
      <c r="C37" s="73">
        <v>264.6</v>
      </c>
      <c r="D37" s="74">
        <v>238.8</v>
      </c>
      <c r="E37" s="74">
        <f>'меню '!G121+'меню '!G129+'меню '!G161</f>
        <v>235.60000000000002</v>
      </c>
      <c r="F37" s="74">
        <f>'меню '!G204+'меню '!G246</f>
        <v>110.7</v>
      </c>
      <c r="G37" s="74">
        <f>'меню '!G324+'меню '!G315+'меню '!G303</f>
        <v>283.1</v>
      </c>
      <c r="H37" s="74">
        <f>'меню '!G387+'меню '!G396+'меню '!G420</f>
        <v>370.3</v>
      </c>
      <c r="I37" s="74">
        <f>'меню '!G488+'меню '!G497+'меню '!G531</f>
        <v>329.1</v>
      </c>
      <c r="J37" s="74">
        <f>'меню '!G626+'меню '!G573</f>
        <v>250.5</v>
      </c>
      <c r="K37" s="74">
        <v>210</v>
      </c>
      <c r="L37" s="74">
        <f>'меню '!G744+'меню '!G757+'меню '!G803</f>
        <v>368.4</v>
      </c>
      <c r="M37" s="74">
        <f>'меню '!G862+'меню '!G845</f>
        <v>276.8</v>
      </c>
      <c r="N37" s="69">
        <f t="shared" si="0"/>
        <v>2673.3</v>
      </c>
      <c r="O37" s="70">
        <f t="shared" si="1"/>
        <v>267.33000000000004</v>
      </c>
    </row>
    <row r="38" spans="1:15" ht="15.75" customHeight="1">
      <c r="A38" s="180" t="s">
        <v>87</v>
      </c>
      <c r="B38" s="67" t="s">
        <v>121</v>
      </c>
      <c r="C38" s="73">
        <v>30</v>
      </c>
      <c r="D38" s="74">
        <v>25</v>
      </c>
      <c r="E38" s="74">
        <v>57</v>
      </c>
      <c r="F38" s="74">
        <v>78</v>
      </c>
      <c r="G38" s="74">
        <v>22</v>
      </c>
      <c r="H38" s="74">
        <v>22</v>
      </c>
      <c r="I38" s="74">
        <v>17</v>
      </c>
      <c r="J38" s="74">
        <v>34</v>
      </c>
      <c r="K38" s="74">
        <v>13</v>
      </c>
      <c r="L38" s="74">
        <v>19</v>
      </c>
      <c r="M38" s="74">
        <v>13</v>
      </c>
      <c r="N38" s="78">
        <f t="shared" si="0"/>
        <v>300</v>
      </c>
      <c r="O38" s="70">
        <f t="shared" si="1"/>
        <v>30</v>
      </c>
    </row>
    <row r="39" spans="1:15" ht="15.75" customHeight="1">
      <c r="A39" s="181"/>
      <c r="B39" s="67" t="s">
        <v>122</v>
      </c>
      <c r="C39" s="73">
        <v>43</v>
      </c>
      <c r="D39" s="74">
        <v>36</v>
      </c>
      <c r="E39" s="74">
        <v>78</v>
      </c>
      <c r="F39" s="74">
        <v>107</v>
      </c>
      <c r="G39" s="74">
        <v>30</v>
      </c>
      <c r="H39" s="74">
        <v>37</v>
      </c>
      <c r="I39" s="74">
        <v>25</v>
      </c>
      <c r="J39" s="74">
        <v>50</v>
      </c>
      <c r="K39" s="74">
        <v>20</v>
      </c>
      <c r="L39" s="74">
        <v>28</v>
      </c>
      <c r="M39" s="74">
        <v>19</v>
      </c>
      <c r="N39" s="78">
        <f t="shared" si="0"/>
        <v>430</v>
      </c>
      <c r="O39" s="70">
        <f t="shared" si="1"/>
        <v>43</v>
      </c>
    </row>
    <row r="40" spans="1:15" ht="15.75" customHeight="1">
      <c r="A40" s="180" t="s">
        <v>88</v>
      </c>
      <c r="B40" s="67" t="s">
        <v>121</v>
      </c>
      <c r="C40" s="73">
        <v>8</v>
      </c>
      <c r="D40" s="74">
        <v>0</v>
      </c>
      <c r="E40" s="74">
        <v>0</v>
      </c>
      <c r="F40" s="74">
        <v>12</v>
      </c>
      <c r="G40" s="74">
        <v>0</v>
      </c>
      <c r="H40" s="74">
        <v>34</v>
      </c>
      <c r="I40" s="74"/>
      <c r="J40" s="74"/>
      <c r="K40" s="74">
        <v>0</v>
      </c>
      <c r="L40" s="74">
        <v>34</v>
      </c>
      <c r="M40" s="74">
        <v>0</v>
      </c>
      <c r="N40" s="69">
        <f t="shared" si="0"/>
        <v>80</v>
      </c>
      <c r="O40" s="70">
        <f t="shared" si="1"/>
        <v>8</v>
      </c>
    </row>
    <row r="41" spans="1:15" ht="15.75" customHeight="1">
      <c r="A41" s="181"/>
      <c r="B41" s="67" t="s">
        <v>122</v>
      </c>
      <c r="C41" s="73">
        <v>12</v>
      </c>
      <c r="D41" s="74">
        <v>0</v>
      </c>
      <c r="E41" s="74">
        <v>0</v>
      </c>
      <c r="F41" s="74">
        <v>18</v>
      </c>
      <c r="G41" s="74">
        <v>0</v>
      </c>
      <c r="H41" s="74">
        <v>51</v>
      </c>
      <c r="I41" s="74"/>
      <c r="J41" s="74"/>
      <c r="K41" s="74">
        <v>0</v>
      </c>
      <c r="L41" s="74">
        <v>51</v>
      </c>
      <c r="M41" s="74">
        <v>0</v>
      </c>
      <c r="N41" s="69">
        <f t="shared" si="0"/>
        <v>120</v>
      </c>
      <c r="O41" s="70">
        <f t="shared" si="1"/>
        <v>12</v>
      </c>
    </row>
    <row r="42" spans="1:15" ht="15.75" customHeight="1">
      <c r="A42" s="180" t="s">
        <v>41</v>
      </c>
      <c r="B42" s="67" t="s">
        <v>121</v>
      </c>
      <c r="C42" s="73">
        <v>9</v>
      </c>
      <c r="D42" s="74">
        <v>2</v>
      </c>
      <c r="E42" s="74">
        <v>15</v>
      </c>
      <c r="F42" s="74">
        <v>0</v>
      </c>
      <c r="G42" s="74">
        <v>22</v>
      </c>
      <c r="H42" s="74"/>
      <c r="I42" s="74">
        <v>15</v>
      </c>
      <c r="J42" s="74">
        <v>18</v>
      </c>
      <c r="K42" s="74"/>
      <c r="L42" s="74"/>
      <c r="M42" s="74">
        <v>18</v>
      </c>
      <c r="N42" s="69">
        <f t="shared" si="0"/>
        <v>90</v>
      </c>
      <c r="O42" s="70">
        <f t="shared" si="1"/>
        <v>9</v>
      </c>
    </row>
    <row r="43" spans="1:15" ht="15.75" customHeight="1">
      <c r="A43" s="181"/>
      <c r="B43" s="67" t="s">
        <v>122</v>
      </c>
      <c r="C43" s="73">
        <v>11</v>
      </c>
      <c r="D43" s="74">
        <v>2</v>
      </c>
      <c r="E43" s="74">
        <v>20</v>
      </c>
      <c r="F43" s="74">
        <v>0</v>
      </c>
      <c r="G43" s="74">
        <v>26</v>
      </c>
      <c r="H43" s="74"/>
      <c r="I43" s="74">
        <v>20</v>
      </c>
      <c r="J43" s="74">
        <v>20</v>
      </c>
      <c r="K43" s="74"/>
      <c r="L43" s="74"/>
      <c r="M43" s="74">
        <v>20</v>
      </c>
      <c r="N43" s="69">
        <f t="shared" si="0"/>
        <v>108</v>
      </c>
      <c r="O43" s="70">
        <f t="shared" si="1"/>
        <v>10.8</v>
      </c>
    </row>
    <row r="44" spans="1:15" ht="15.75" customHeight="1">
      <c r="A44" s="182" t="s">
        <v>29</v>
      </c>
      <c r="B44" s="67" t="s">
        <v>121</v>
      </c>
      <c r="C44" s="73">
        <v>108.3</v>
      </c>
      <c r="D44" s="74">
        <v>95.8</v>
      </c>
      <c r="E44" s="74">
        <v>140</v>
      </c>
      <c r="F44" s="74">
        <v>80</v>
      </c>
      <c r="G44" s="74">
        <v>77</v>
      </c>
      <c r="H44" s="74">
        <v>138.8</v>
      </c>
      <c r="I44" s="74">
        <v>107</v>
      </c>
      <c r="J44" s="74">
        <v>138</v>
      </c>
      <c r="K44" s="74">
        <v>118.8</v>
      </c>
      <c r="L44" s="74">
        <v>108</v>
      </c>
      <c r="M44" s="74">
        <v>80</v>
      </c>
      <c r="N44" s="69">
        <f t="shared" si="0"/>
        <v>1083.4</v>
      </c>
      <c r="O44" s="70">
        <f t="shared" si="1"/>
        <v>108.34</v>
      </c>
    </row>
    <row r="45" spans="1:15" ht="15.75" customHeight="1">
      <c r="A45" s="183"/>
      <c r="B45" s="67" t="s">
        <v>122</v>
      </c>
      <c r="C45" s="73">
        <v>114.9</v>
      </c>
      <c r="D45" s="74">
        <v>102</v>
      </c>
      <c r="E45" s="74">
        <v>147</v>
      </c>
      <c r="F45" s="74">
        <v>90</v>
      </c>
      <c r="G45" s="74">
        <v>77</v>
      </c>
      <c r="H45" s="74">
        <v>145</v>
      </c>
      <c r="I45" s="74">
        <v>107</v>
      </c>
      <c r="J45" s="74">
        <v>138</v>
      </c>
      <c r="K45" s="74">
        <v>125</v>
      </c>
      <c r="L45" s="74">
        <v>128</v>
      </c>
      <c r="M45" s="74">
        <v>90</v>
      </c>
      <c r="N45" s="69">
        <f t="shared" si="0"/>
        <v>1149</v>
      </c>
      <c r="O45" s="70">
        <f t="shared" si="1"/>
        <v>114.9</v>
      </c>
    </row>
    <row r="46" spans="1:15" ht="15.75" customHeight="1">
      <c r="A46" s="182" t="s">
        <v>61</v>
      </c>
      <c r="B46" s="67" t="s">
        <v>121</v>
      </c>
      <c r="C46" s="73">
        <v>25</v>
      </c>
      <c r="D46" s="74">
        <v>42</v>
      </c>
      <c r="E46" s="74">
        <v>4.5</v>
      </c>
      <c r="F46" s="74">
        <v>51.8</v>
      </c>
      <c r="G46" s="74">
        <v>2</v>
      </c>
      <c r="H46" s="74">
        <v>32</v>
      </c>
      <c r="I46" s="74">
        <v>3.6</v>
      </c>
      <c r="J46" s="74">
        <v>38.7</v>
      </c>
      <c r="K46" s="74">
        <v>29.2</v>
      </c>
      <c r="L46" s="74">
        <v>34</v>
      </c>
      <c r="M46" s="74">
        <v>24</v>
      </c>
      <c r="N46" s="69">
        <f t="shared" si="0"/>
        <v>261.8</v>
      </c>
      <c r="O46" s="70">
        <f t="shared" si="1"/>
        <v>26.18</v>
      </c>
    </row>
    <row r="47" spans="1:15" ht="15.75" customHeight="1">
      <c r="A47" s="183"/>
      <c r="B47" s="67" t="s">
        <v>122</v>
      </c>
      <c r="C47" s="73">
        <v>29</v>
      </c>
      <c r="D47" s="74">
        <v>49</v>
      </c>
      <c r="E47" s="74">
        <v>4.5</v>
      </c>
      <c r="F47" s="74">
        <v>61.3</v>
      </c>
      <c r="G47" s="74">
        <v>2</v>
      </c>
      <c r="H47" s="74">
        <v>37.2</v>
      </c>
      <c r="I47" s="74">
        <v>4.8</v>
      </c>
      <c r="J47" s="74">
        <v>44</v>
      </c>
      <c r="K47" s="74">
        <v>34.4</v>
      </c>
      <c r="L47" s="74">
        <v>39.3</v>
      </c>
      <c r="M47" s="74">
        <v>30</v>
      </c>
      <c r="N47" s="69">
        <f t="shared" si="0"/>
        <v>306.5</v>
      </c>
      <c r="O47" s="70">
        <f t="shared" si="1"/>
        <v>30.65</v>
      </c>
    </row>
    <row r="48" spans="1:19" ht="15.75" customHeight="1">
      <c r="A48" s="180" t="s">
        <v>116</v>
      </c>
      <c r="B48" s="67" t="s">
        <v>121</v>
      </c>
      <c r="C48" s="73">
        <v>12</v>
      </c>
      <c r="D48" s="74">
        <v>25</v>
      </c>
      <c r="E48" s="74">
        <v>15</v>
      </c>
      <c r="F48" s="74"/>
      <c r="G48" s="74">
        <v>15</v>
      </c>
      <c r="H48" s="74">
        <v>15</v>
      </c>
      <c r="I48" s="74">
        <v>17.5</v>
      </c>
      <c r="J48" s="74"/>
      <c r="K48" s="74">
        <v>15</v>
      </c>
      <c r="L48" s="74"/>
      <c r="M48" s="74">
        <v>17.5</v>
      </c>
      <c r="N48" s="69">
        <f t="shared" si="0"/>
        <v>120</v>
      </c>
      <c r="O48" s="70">
        <f t="shared" si="1"/>
        <v>12</v>
      </c>
      <c r="P48" s="188"/>
      <c r="Q48" s="188"/>
      <c r="R48" s="188"/>
      <c r="S48" s="188"/>
    </row>
    <row r="49" spans="1:15" ht="15.75" customHeight="1">
      <c r="A49" s="181"/>
      <c r="B49" s="67" t="s">
        <v>122</v>
      </c>
      <c r="C49" s="73">
        <v>20</v>
      </c>
      <c r="D49" s="74">
        <v>30</v>
      </c>
      <c r="E49" s="74">
        <v>33</v>
      </c>
      <c r="F49" s="74"/>
      <c r="G49" s="74">
        <v>33</v>
      </c>
      <c r="H49" s="74">
        <v>20</v>
      </c>
      <c r="I49" s="74">
        <v>30</v>
      </c>
      <c r="J49" s="74"/>
      <c r="K49" s="74">
        <v>20</v>
      </c>
      <c r="L49" s="74"/>
      <c r="M49" s="74">
        <v>33</v>
      </c>
      <c r="N49" s="69">
        <f t="shared" si="0"/>
        <v>199</v>
      </c>
      <c r="O49" s="70">
        <f t="shared" si="1"/>
        <v>19.9</v>
      </c>
    </row>
    <row r="50" spans="1:16" ht="15.75" customHeight="1">
      <c r="A50" s="182" t="s">
        <v>119</v>
      </c>
      <c r="B50" s="67" t="s">
        <v>121</v>
      </c>
      <c r="C50" s="73">
        <v>1</v>
      </c>
      <c r="D50" s="74"/>
      <c r="E50" s="74">
        <v>1.6</v>
      </c>
      <c r="F50" s="74"/>
      <c r="G50" s="74">
        <v>1.6</v>
      </c>
      <c r="H50" s="74">
        <v>1.6</v>
      </c>
      <c r="I50" s="74"/>
      <c r="J50" s="74">
        <v>1.6</v>
      </c>
      <c r="K50" s="74">
        <v>1.6</v>
      </c>
      <c r="L50" s="74"/>
      <c r="M50" s="74">
        <v>1.6</v>
      </c>
      <c r="N50" s="69">
        <f t="shared" si="0"/>
        <v>9.6</v>
      </c>
      <c r="O50" s="70">
        <f t="shared" si="1"/>
        <v>0.96</v>
      </c>
      <c r="P50" t="s">
        <v>450</v>
      </c>
    </row>
    <row r="51" spans="1:15" ht="15.75" customHeight="1">
      <c r="A51" s="183"/>
      <c r="B51" s="67" t="s">
        <v>122</v>
      </c>
      <c r="C51" s="73">
        <v>1.2</v>
      </c>
      <c r="D51" s="74"/>
      <c r="E51" s="74">
        <v>2</v>
      </c>
      <c r="F51" s="74"/>
      <c r="G51" s="74">
        <v>2</v>
      </c>
      <c r="H51" s="74">
        <v>2</v>
      </c>
      <c r="I51" s="74"/>
      <c r="J51" s="74">
        <v>2</v>
      </c>
      <c r="K51" s="74">
        <v>2</v>
      </c>
      <c r="L51" s="74"/>
      <c r="M51" s="74">
        <v>2</v>
      </c>
      <c r="N51" s="69">
        <f t="shared" si="0"/>
        <v>12</v>
      </c>
      <c r="O51" s="70">
        <f t="shared" si="1"/>
        <v>1.2</v>
      </c>
    </row>
    <row r="52" spans="1:15" ht="15.75" customHeight="1">
      <c r="A52" s="182" t="s">
        <v>47</v>
      </c>
      <c r="B52" s="67" t="s">
        <v>121</v>
      </c>
      <c r="C52" s="73">
        <v>0.5</v>
      </c>
      <c r="D52" s="74"/>
      <c r="E52" s="74"/>
      <c r="F52" s="74">
        <v>2.5</v>
      </c>
      <c r="G52" s="74"/>
      <c r="H52" s="74"/>
      <c r="I52" s="74"/>
      <c r="J52" s="74"/>
      <c r="K52" s="74"/>
      <c r="L52" s="74">
        <v>2.5</v>
      </c>
      <c r="M52" s="74"/>
      <c r="N52" s="69">
        <f t="shared" si="0"/>
        <v>5</v>
      </c>
      <c r="O52" s="70">
        <f t="shared" si="1"/>
        <v>0.5</v>
      </c>
    </row>
    <row r="53" spans="1:15" ht="15.75" customHeight="1">
      <c r="A53" s="183"/>
      <c r="B53" s="67" t="s">
        <v>122</v>
      </c>
      <c r="C53" s="73">
        <v>0.6</v>
      </c>
      <c r="D53" s="74"/>
      <c r="E53" s="74"/>
      <c r="F53" s="74">
        <v>3</v>
      </c>
      <c r="G53" s="74"/>
      <c r="H53" s="74"/>
      <c r="I53" s="74"/>
      <c r="J53" s="74"/>
      <c r="K53" s="74"/>
      <c r="L53" s="74">
        <v>3</v>
      </c>
      <c r="M53" s="74"/>
      <c r="N53" s="69">
        <f t="shared" si="0"/>
        <v>6</v>
      </c>
      <c r="O53" s="70">
        <f t="shared" si="1"/>
        <v>0.6</v>
      </c>
    </row>
    <row r="54" spans="1:15" ht="15.75" customHeight="1">
      <c r="A54" s="182" t="s">
        <v>35</v>
      </c>
      <c r="B54" s="67" t="s">
        <v>121</v>
      </c>
      <c r="C54" s="73">
        <v>0.5</v>
      </c>
      <c r="D54" s="74">
        <v>1</v>
      </c>
      <c r="E54" s="74">
        <v>0.5</v>
      </c>
      <c r="F54" s="74">
        <v>0.5</v>
      </c>
      <c r="G54" s="74">
        <v>0.5</v>
      </c>
      <c r="H54" s="74"/>
      <c r="I54" s="74">
        <v>1</v>
      </c>
      <c r="J54" s="74">
        <v>0.5</v>
      </c>
      <c r="K54" s="74">
        <v>0.5</v>
      </c>
      <c r="L54" s="74"/>
      <c r="M54" s="74">
        <v>0.5</v>
      </c>
      <c r="N54" s="69">
        <f t="shared" si="0"/>
        <v>5</v>
      </c>
      <c r="O54" s="70">
        <f t="shared" si="1"/>
        <v>0.5</v>
      </c>
    </row>
    <row r="55" spans="1:15" ht="15.75" customHeight="1">
      <c r="A55" s="183"/>
      <c r="B55" s="67" t="s">
        <v>122</v>
      </c>
      <c r="C55" s="73">
        <v>0.6</v>
      </c>
      <c r="D55" s="74">
        <v>1.2</v>
      </c>
      <c r="E55" s="74">
        <v>0.6</v>
      </c>
      <c r="F55" s="74">
        <v>0.6</v>
      </c>
      <c r="G55" s="74">
        <v>0.6</v>
      </c>
      <c r="H55" s="74"/>
      <c r="I55" s="74">
        <v>1.2</v>
      </c>
      <c r="J55" s="74">
        <v>0.6</v>
      </c>
      <c r="K55" s="74">
        <v>0.6</v>
      </c>
      <c r="L55" s="74"/>
      <c r="M55" s="74">
        <v>0.6</v>
      </c>
      <c r="N55" s="69">
        <f t="shared" si="0"/>
        <v>5.999999999999999</v>
      </c>
      <c r="O55" s="70">
        <f t="shared" si="1"/>
        <v>0.5999999999999999</v>
      </c>
    </row>
    <row r="56" spans="1:15" ht="15.75" customHeight="1">
      <c r="A56" s="182" t="s">
        <v>42</v>
      </c>
      <c r="B56" s="67" t="s">
        <v>121</v>
      </c>
      <c r="C56" s="73">
        <v>100</v>
      </c>
      <c r="D56" s="74">
        <v>100</v>
      </c>
      <c r="E56" s="74">
        <v>0</v>
      </c>
      <c r="F56" s="74">
        <v>100</v>
      </c>
      <c r="G56" s="74">
        <v>100</v>
      </c>
      <c r="H56" s="74">
        <v>130</v>
      </c>
      <c r="I56" s="74">
        <v>100</v>
      </c>
      <c r="J56" s="74">
        <v>135</v>
      </c>
      <c r="K56" s="74">
        <v>100</v>
      </c>
      <c r="L56" s="74">
        <v>135</v>
      </c>
      <c r="M56" s="74">
        <v>100</v>
      </c>
      <c r="N56" s="69">
        <f t="shared" si="0"/>
        <v>1000</v>
      </c>
      <c r="O56" s="70">
        <f t="shared" si="1"/>
        <v>100</v>
      </c>
    </row>
    <row r="57" spans="1:15" ht="15.75" customHeight="1">
      <c r="A57" s="183"/>
      <c r="B57" s="67" t="s">
        <v>122</v>
      </c>
      <c r="C57" s="73">
        <v>100</v>
      </c>
      <c r="D57" s="74">
        <v>100</v>
      </c>
      <c r="E57" s="74">
        <v>0</v>
      </c>
      <c r="F57" s="74">
        <v>100</v>
      </c>
      <c r="G57" s="74">
        <v>100</v>
      </c>
      <c r="H57" s="74">
        <v>200</v>
      </c>
      <c r="I57" s="74">
        <v>100</v>
      </c>
      <c r="J57" s="74">
        <v>0</v>
      </c>
      <c r="K57" s="74">
        <v>100</v>
      </c>
      <c r="L57" s="74">
        <v>200</v>
      </c>
      <c r="M57" s="74">
        <v>100</v>
      </c>
      <c r="N57" s="69">
        <f t="shared" si="0"/>
        <v>1000</v>
      </c>
      <c r="O57" s="70">
        <f t="shared" si="1"/>
        <v>100</v>
      </c>
    </row>
    <row r="58" spans="1:15" ht="15.75" customHeight="1">
      <c r="A58" s="182" t="s">
        <v>26</v>
      </c>
      <c r="B58" s="67" t="s">
        <v>121</v>
      </c>
      <c r="C58" s="73">
        <v>0.4</v>
      </c>
      <c r="D58" s="74">
        <v>0.7</v>
      </c>
      <c r="E58" s="74"/>
      <c r="F58" s="74">
        <v>0.7</v>
      </c>
      <c r="G58" s="74"/>
      <c r="H58" s="74">
        <v>0.7</v>
      </c>
      <c r="I58" s="74"/>
      <c r="J58" s="74">
        <v>0.7</v>
      </c>
      <c r="K58" s="74">
        <v>0.7</v>
      </c>
      <c r="L58" s="74">
        <v>0.7</v>
      </c>
      <c r="M58" s="74"/>
      <c r="N58" s="69">
        <f t="shared" si="0"/>
        <v>4.2</v>
      </c>
      <c r="O58" s="70">
        <f t="shared" si="1"/>
        <v>0.42000000000000004</v>
      </c>
    </row>
    <row r="59" spans="1:15" ht="15.75" customHeight="1">
      <c r="A59" s="183"/>
      <c r="B59" s="67" t="s">
        <v>122</v>
      </c>
      <c r="C59" s="73">
        <v>0.5</v>
      </c>
      <c r="D59" s="74">
        <v>0.9</v>
      </c>
      <c r="E59" s="74"/>
      <c r="F59" s="74">
        <v>0.9</v>
      </c>
      <c r="G59" s="74"/>
      <c r="H59" s="74">
        <v>0.9</v>
      </c>
      <c r="I59" s="74"/>
      <c r="J59" s="74">
        <v>0.9</v>
      </c>
      <c r="K59" s="74">
        <v>0.9</v>
      </c>
      <c r="L59" s="74">
        <v>0.9</v>
      </c>
      <c r="M59" s="74"/>
      <c r="N59" s="69">
        <f t="shared" si="0"/>
        <v>5.4</v>
      </c>
      <c r="O59" s="70">
        <f t="shared" si="1"/>
        <v>0.54</v>
      </c>
    </row>
    <row r="60" spans="1:15" ht="15.75" customHeight="1">
      <c r="A60" s="180" t="s">
        <v>22</v>
      </c>
      <c r="B60" s="67" t="s">
        <v>121</v>
      </c>
      <c r="C60" s="73">
        <v>40</v>
      </c>
      <c r="D60" s="74">
        <v>40</v>
      </c>
      <c r="E60" s="74">
        <v>40</v>
      </c>
      <c r="F60" s="74">
        <v>40</v>
      </c>
      <c r="G60" s="74">
        <v>40</v>
      </c>
      <c r="H60" s="74">
        <v>40</v>
      </c>
      <c r="I60" s="74">
        <v>40</v>
      </c>
      <c r="J60" s="74">
        <v>40</v>
      </c>
      <c r="K60" s="74">
        <v>40</v>
      </c>
      <c r="L60" s="74">
        <v>40</v>
      </c>
      <c r="M60" s="74">
        <v>40</v>
      </c>
      <c r="N60" s="69">
        <f t="shared" si="0"/>
        <v>400</v>
      </c>
      <c r="O60" s="70">
        <f t="shared" si="1"/>
        <v>40</v>
      </c>
    </row>
    <row r="61" spans="1:15" ht="15.75" customHeight="1">
      <c r="A61" s="181"/>
      <c r="B61" s="67" t="s">
        <v>122</v>
      </c>
      <c r="C61" s="73">
        <v>50</v>
      </c>
      <c r="D61" s="74">
        <v>50</v>
      </c>
      <c r="E61" s="74">
        <v>50</v>
      </c>
      <c r="F61" s="74">
        <v>50</v>
      </c>
      <c r="G61" s="74">
        <v>50</v>
      </c>
      <c r="H61" s="74">
        <v>50</v>
      </c>
      <c r="I61" s="74">
        <v>50</v>
      </c>
      <c r="J61" s="74">
        <v>50</v>
      </c>
      <c r="K61" s="74">
        <v>50</v>
      </c>
      <c r="L61" s="74">
        <v>50</v>
      </c>
      <c r="M61" s="74">
        <v>50</v>
      </c>
      <c r="N61" s="69">
        <f t="shared" si="0"/>
        <v>500</v>
      </c>
      <c r="O61" s="70">
        <f t="shared" si="1"/>
        <v>50</v>
      </c>
    </row>
    <row r="62" spans="1:15" ht="15.75" customHeight="1">
      <c r="A62" s="180" t="s">
        <v>107</v>
      </c>
      <c r="B62" s="67" t="s">
        <v>121</v>
      </c>
      <c r="C62" s="73">
        <v>60</v>
      </c>
      <c r="D62" s="74">
        <v>61</v>
      </c>
      <c r="E62" s="74">
        <v>60</v>
      </c>
      <c r="F62" s="74">
        <v>55.5</v>
      </c>
      <c r="G62" s="74">
        <v>53.7</v>
      </c>
      <c r="H62" s="74">
        <v>73.1</v>
      </c>
      <c r="I62" s="74">
        <v>60</v>
      </c>
      <c r="J62" s="74">
        <v>63.1</v>
      </c>
      <c r="K62" s="74">
        <v>61.5</v>
      </c>
      <c r="L62" s="74">
        <v>67</v>
      </c>
      <c r="M62" s="74">
        <v>45</v>
      </c>
      <c r="N62" s="69">
        <f t="shared" si="0"/>
        <v>599.9</v>
      </c>
      <c r="O62" s="70">
        <f t="shared" si="1"/>
        <v>59.989999999999995</v>
      </c>
    </row>
    <row r="63" spans="1:15" ht="15.75" customHeight="1">
      <c r="A63" s="181"/>
      <c r="B63" s="67" t="s">
        <v>122</v>
      </c>
      <c r="C63" s="73">
        <v>80</v>
      </c>
      <c r="D63" s="74">
        <v>83</v>
      </c>
      <c r="E63" s="74">
        <v>80</v>
      </c>
      <c r="F63" s="74">
        <v>79</v>
      </c>
      <c r="G63" s="74">
        <v>75</v>
      </c>
      <c r="H63" s="74">
        <v>88.1</v>
      </c>
      <c r="I63" s="74">
        <v>75</v>
      </c>
      <c r="J63" s="74">
        <v>83.1</v>
      </c>
      <c r="K63" s="74">
        <v>84</v>
      </c>
      <c r="L63" s="74">
        <v>88</v>
      </c>
      <c r="M63" s="74">
        <v>65</v>
      </c>
      <c r="N63" s="69">
        <f t="shared" si="0"/>
        <v>800.2</v>
      </c>
      <c r="O63" s="70">
        <f t="shared" si="1"/>
        <v>80.02000000000001</v>
      </c>
    </row>
    <row r="64" spans="1:15" ht="15.75" customHeight="1">
      <c r="A64" s="180" t="s">
        <v>146</v>
      </c>
      <c r="B64" s="67" t="s">
        <v>121</v>
      </c>
      <c r="C64" s="73">
        <v>2</v>
      </c>
      <c r="D64" s="74">
        <v>4.5</v>
      </c>
      <c r="E64" s="74"/>
      <c r="F64" s="74">
        <v>0.9</v>
      </c>
      <c r="G64" s="74"/>
      <c r="H64" s="74">
        <v>5.4</v>
      </c>
      <c r="I64" s="74"/>
      <c r="J64" s="74"/>
      <c r="K64" s="74">
        <v>4.5</v>
      </c>
      <c r="L64" s="74"/>
      <c r="M64" s="74"/>
      <c r="N64" s="69">
        <f t="shared" si="0"/>
        <v>15.3</v>
      </c>
      <c r="O64" s="70">
        <f t="shared" si="1"/>
        <v>1.53</v>
      </c>
    </row>
    <row r="65" spans="1:15" ht="15.75" customHeight="1">
      <c r="A65" s="181"/>
      <c r="B65" s="67" t="s">
        <v>122</v>
      </c>
      <c r="C65" s="73">
        <v>3</v>
      </c>
      <c r="D65" s="74">
        <v>6</v>
      </c>
      <c r="E65" s="74"/>
      <c r="F65" s="74">
        <v>0.9</v>
      </c>
      <c r="G65" s="74"/>
      <c r="H65" s="74">
        <v>6.9</v>
      </c>
      <c r="I65" s="74"/>
      <c r="J65" s="74"/>
      <c r="K65" s="74">
        <v>6</v>
      </c>
      <c r="L65" s="74"/>
      <c r="M65" s="74"/>
      <c r="N65" s="69">
        <f t="shared" si="0"/>
        <v>19.8</v>
      </c>
      <c r="O65" s="70">
        <f t="shared" si="1"/>
        <v>1.98</v>
      </c>
    </row>
    <row r="67" spans="1:7" ht="12.75">
      <c r="A67" t="s">
        <v>314</v>
      </c>
      <c r="G67" t="s">
        <v>333</v>
      </c>
    </row>
    <row r="68" spans="1:9" ht="12.75">
      <c r="A68" s="1" t="s">
        <v>73</v>
      </c>
      <c r="B68" s="1"/>
      <c r="C68" s="1"/>
      <c r="D68" s="1" t="s">
        <v>121</v>
      </c>
      <c r="E68" s="1" t="s">
        <v>122</v>
      </c>
      <c r="G68" t="s">
        <v>121</v>
      </c>
      <c r="I68" t="s">
        <v>122</v>
      </c>
    </row>
    <row r="69" spans="1:9" ht="12.75">
      <c r="A69" s="2" t="s">
        <v>321</v>
      </c>
      <c r="B69" s="1"/>
      <c r="C69" s="1"/>
      <c r="D69" s="18">
        <v>0.75</v>
      </c>
      <c r="E69" s="17">
        <v>0.749</v>
      </c>
      <c r="G69" t="s">
        <v>325</v>
      </c>
      <c r="I69" t="s">
        <v>329</v>
      </c>
    </row>
    <row r="70" spans="1:9" ht="12.75">
      <c r="A70" s="2" t="s">
        <v>322</v>
      </c>
      <c r="B70" s="1"/>
      <c r="C70" s="1"/>
      <c r="D70" s="19">
        <v>0.698</v>
      </c>
      <c r="E70" s="18">
        <v>0.7</v>
      </c>
      <c r="G70" t="s">
        <v>326</v>
      </c>
      <c r="I70" t="s">
        <v>330</v>
      </c>
    </row>
    <row r="71" spans="1:9" ht="12.75">
      <c r="A71" s="2" t="s">
        <v>323</v>
      </c>
      <c r="B71" s="1"/>
      <c r="C71" s="1"/>
      <c r="D71" s="19">
        <v>0.649</v>
      </c>
      <c r="E71" s="17">
        <v>0.651</v>
      </c>
      <c r="G71" t="s">
        <v>327</v>
      </c>
      <c r="I71" t="s">
        <v>331</v>
      </c>
    </row>
    <row r="72" spans="1:9" ht="12.75">
      <c r="A72" s="2" t="s">
        <v>324</v>
      </c>
      <c r="B72" s="1"/>
      <c r="C72" s="1"/>
      <c r="D72" s="18">
        <v>0.6</v>
      </c>
      <c r="E72" s="17">
        <v>0.598</v>
      </c>
      <c r="G72" t="s">
        <v>328</v>
      </c>
      <c r="I72" t="s">
        <v>332</v>
      </c>
    </row>
  </sheetData>
  <sheetProtection/>
  <mergeCells count="48">
    <mergeCell ref="A58:A59"/>
    <mergeCell ref="A60:A61"/>
    <mergeCell ref="A62:A63"/>
    <mergeCell ref="A64:A65"/>
    <mergeCell ref="A48:A49"/>
    <mergeCell ref="P48:S48"/>
    <mergeCell ref="A50:A51"/>
    <mergeCell ref="A52:A53"/>
    <mergeCell ref="A54:A55"/>
    <mergeCell ref="A56:A57"/>
    <mergeCell ref="A40:A41"/>
    <mergeCell ref="A42:A43"/>
    <mergeCell ref="A44:A45"/>
    <mergeCell ref="A46:A47"/>
    <mergeCell ref="A34:A35"/>
    <mergeCell ref="A36:A37"/>
    <mergeCell ref="A22:A23"/>
    <mergeCell ref="A24:A25"/>
    <mergeCell ref="A26:A27"/>
    <mergeCell ref="A28:A29"/>
    <mergeCell ref="A30:A31"/>
    <mergeCell ref="A38:A39"/>
    <mergeCell ref="E2:E3"/>
    <mergeCell ref="F2:F3"/>
    <mergeCell ref="A14:A15"/>
    <mergeCell ref="A16:A17"/>
    <mergeCell ref="A18:A19"/>
    <mergeCell ref="A20:A21"/>
    <mergeCell ref="O2:O3"/>
    <mergeCell ref="A4:A5"/>
    <mergeCell ref="A6:A7"/>
    <mergeCell ref="A8:A9"/>
    <mergeCell ref="G2:G3"/>
    <mergeCell ref="H2:H3"/>
    <mergeCell ref="M2:M3"/>
    <mergeCell ref="N2:N3"/>
    <mergeCell ref="K2:K3"/>
    <mergeCell ref="L2:L3"/>
    <mergeCell ref="A1:O1"/>
    <mergeCell ref="A2:A3"/>
    <mergeCell ref="B2:B3"/>
    <mergeCell ref="C2:C3"/>
    <mergeCell ref="D2:D3"/>
    <mergeCell ref="A32:A33"/>
    <mergeCell ref="A10:A11"/>
    <mergeCell ref="A12:A13"/>
    <mergeCell ref="I2:I3"/>
    <mergeCell ref="J2:J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I6" sqref="I6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174" t="s">
        <v>572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3.5" customHeight="1">
      <c r="A2" s="175" t="s">
        <v>70</v>
      </c>
      <c r="B2" s="175"/>
      <c r="C2" s="192" t="s">
        <v>71</v>
      </c>
      <c r="D2" s="192" t="s">
        <v>106</v>
      </c>
      <c r="E2" s="178">
        <v>1</v>
      </c>
      <c r="F2" s="178">
        <v>2</v>
      </c>
      <c r="G2" s="178">
        <v>3</v>
      </c>
      <c r="H2" s="178">
        <v>4</v>
      </c>
      <c r="I2" s="178">
        <v>5</v>
      </c>
      <c r="J2" s="178">
        <v>6</v>
      </c>
      <c r="K2" s="178">
        <v>7</v>
      </c>
      <c r="L2" s="178">
        <v>8</v>
      </c>
      <c r="M2" s="178">
        <v>9</v>
      </c>
      <c r="N2" s="178">
        <v>10</v>
      </c>
      <c r="O2" s="178" t="s">
        <v>72</v>
      </c>
      <c r="P2" s="184" t="s">
        <v>110</v>
      </c>
    </row>
    <row r="3" spans="1:16" ht="33" customHeight="1">
      <c r="A3" s="176"/>
      <c r="B3" s="176"/>
      <c r="C3" s="193"/>
      <c r="D3" s="193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5"/>
    </row>
    <row r="4" spans="1:20" ht="15.75" customHeight="1">
      <c r="A4" s="182" t="s">
        <v>334</v>
      </c>
      <c r="B4" s="67" t="s">
        <v>121</v>
      </c>
      <c r="C4" s="79">
        <v>50</v>
      </c>
      <c r="D4" s="68">
        <f aca="true" t="shared" si="0" ref="D4:D59">C4*10</f>
        <v>500</v>
      </c>
      <c r="E4" s="80">
        <v>28.5</v>
      </c>
      <c r="F4" s="80">
        <v>64.8</v>
      </c>
      <c r="G4" s="80">
        <v>0</v>
      </c>
      <c r="H4" s="80">
        <v>62.5</v>
      </c>
      <c r="I4" s="80">
        <v>75.6</v>
      </c>
      <c r="J4" s="80">
        <v>66</v>
      </c>
      <c r="K4" s="80">
        <v>51.6</v>
      </c>
      <c r="L4" s="80">
        <v>50</v>
      </c>
      <c r="M4" s="80">
        <v>101</v>
      </c>
      <c r="N4" s="80"/>
      <c r="O4" s="69">
        <f aca="true" t="shared" si="1" ref="O4:O35">SUM(E4:N4)</f>
        <v>500</v>
      </c>
      <c r="P4" s="70">
        <f aca="true" t="shared" si="2" ref="P4:P35">SUM(E4:N4)/10</f>
        <v>50</v>
      </c>
      <c r="Q4" s="48"/>
      <c r="R4" s="48"/>
      <c r="S4" s="48"/>
      <c r="T4" s="48"/>
    </row>
    <row r="5" spans="1:20" ht="15.75" customHeight="1">
      <c r="A5" s="183"/>
      <c r="B5" s="67" t="s">
        <v>122</v>
      </c>
      <c r="C5" s="79">
        <v>55</v>
      </c>
      <c r="D5" s="68">
        <f t="shared" si="0"/>
        <v>550</v>
      </c>
      <c r="E5" s="80">
        <v>34.2</v>
      </c>
      <c r="F5" s="80">
        <v>81</v>
      </c>
      <c r="G5" s="80">
        <v>0</v>
      </c>
      <c r="H5" s="80">
        <v>72.5</v>
      </c>
      <c r="I5" s="80">
        <v>79.6</v>
      </c>
      <c r="J5" s="80">
        <v>77</v>
      </c>
      <c r="K5" s="80">
        <v>51.6</v>
      </c>
      <c r="L5" s="80">
        <v>50</v>
      </c>
      <c r="M5" s="79">
        <v>104.1</v>
      </c>
      <c r="N5" s="80"/>
      <c r="O5" s="69">
        <f t="shared" si="1"/>
        <v>550</v>
      </c>
      <c r="P5" s="70">
        <f t="shared" si="2"/>
        <v>55</v>
      </c>
      <c r="Q5" s="48"/>
      <c r="R5" s="48"/>
      <c r="S5" s="48"/>
      <c r="T5" s="48"/>
    </row>
    <row r="6" spans="1:20" ht="15.75" customHeight="1">
      <c r="A6" s="182" t="s">
        <v>335</v>
      </c>
      <c r="B6" s="67" t="s">
        <v>121</v>
      </c>
      <c r="C6" s="79">
        <v>20</v>
      </c>
      <c r="D6" s="68">
        <f t="shared" si="0"/>
        <v>200</v>
      </c>
      <c r="E6" s="80"/>
      <c r="F6" s="80"/>
      <c r="G6" s="80">
        <v>75</v>
      </c>
      <c r="H6" s="80"/>
      <c r="I6" s="80"/>
      <c r="J6" s="80"/>
      <c r="K6" s="80">
        <v>75.2</v>
      </c>
      <c r="L6" s="80"/>
      <c r="M6" s="80"/>
      <c r="N6" s="80">
        <v>49.8</v>
      </c>
      <c r="O6" s="69">
        <f t="shared" si="1"/>
        <v>200</v>
      </c>
      <c r="P6" s="70">
        <f t="shared" si="2"/>
        <v>20</v>
      </c>
      <c r="Q6" s="48"/>
      <c r="R6" s="48"/>
      <c r="S6" s="48"/>
      <c r="T6" s="48"/>
    </row>
    <row r="7" spans="1:20" ht="15.75" customHeight="1">
      <c r="A7" s="183"/>
      <c r="B7" s="67" t="s">
        <v>122</v>
      </c>
      <c r="C7" s="79">
        <v>24</v>
      </c>
      <c r="D7" s="68">
        <f t="shared" si="0"/>
        <v>240</v>
      </c>
      <c r="E7" s="80"/>
      <c r="F7" s="80"/>
      <c r="G7" s="80">
        <v>80</v>
      </c>
      <c r="H7" s="80"/>
      <c r="I7" s="80"/>
      <c r="J7" s="80"/>
      <c r="K7" s="80">
        <v>94</v>
      </c>
      <c r="L7" s="80"/>
      <c r="M7" s="80"/>
      <c r="N7" s="80">
        <v>66.4</v>
      </c>
      <c r="O7" s="69">
        <f t="shared" si="1"/>
        <v>240.4</v>
      </c>
      <c r="P7" s="70">
        <f t="shared" si="2"/>
        <v>24.04</v>
      </c>
      <c r="Q7" s="48"/>
      <c r="R7" s="48"/>
      <c r="S7" s="48"/>
      <c r="T7" s="48"/>
    </row>
    <row r="8" spans="1:20" ht="15.75" customHeight="1">
      <c r="A8" s="182" t="s">
        <v>32</v>
      </c>
      <c r="B8" s="67" t="s">
        <v>121</v>
      </c>
      <c r="C8" s="79">
        <v>32</v>
      </c>
      <c r="D8" s="68">
        <f t="shared" si="0"/>
        <v>320</v>
      </c>
      <c r="E8" s="80">
        <v>53.5</v>
      </c>
      <c r="F8" s="80"/>
      <c r="G8" s="80">
        <v>53.5</v>
      </c>
      <c r="H8" s="80"/>
      <c r="I8" s="80">
        <v>43</v>
      </c>
      <c r="J8" s="80">
        <v>82</v>
      </c>
      <c r="K8" s="12"/>
      <c r="L8" s="80">
        <v>88</v>
      </c>
      <c r="M8" s="80"/>
      <c r="N8" s="80"/>
      <c r="O8" s="69">
        <f t="shared" si="1"/>
        <v>320</v>
      </c>
      <c r="P8" s="70">
        <f t="shared" si="2"/>
        <v>32</v>
      </c>
      <c r="Q8" s="48"/>
      <c r="R8" s="48"/>
      <c r="S8" s="48"/>
      <c r="T8" s="48"/>
    </row>
    <row r="9" spans="1:20" ht="15.75" customHeight="1">
      <c r="A9" s="183"/>
      <c r="B9" s="67" t="s">
        <v>122</v>
      </c>
      <c r="C9" s="79">
        <v>37</v>
      </c>
      <c r="D9" s="68">
        <f t="shared" si="0"/>
        <v>370</v>
      </c>
      <c r="E9" s="80">
        <v>62</v>
      </c>
      <c r="F9" s="80"/>
      <c r="G9" s="80">
        <v>67</v>
      </c>
      <c r="H9" s="12"/>
      <c r="I9" s="80">
        <v>54</v>
      </c>
      <c r="J9" s="80">
        <v>82</v>
      </c>
      <c r="K9" s="12"/>
      <c r="L9" s="80">
        <v>105</v>
      </c>
      <c r="M9" s="80"/>
      <c r="N9" s="80"/>
      <c r="O9" s="69">
        <f t="shared" si="1"/>
        <v>370</v>
      </c>
      <c r="P9" s="70">
        <f t="shared" si="2"/>
        <v>37</v>
      </c>
      <c r="Q9" s="48"/>
      <c r="R9" s="48"/>
      <c r="S9" s="48"/>
      <c r="T9" s="48"/>
    </row>
    <row r="10" spans="1:20" ht="15.75" customHeight="1">
      <c r="A10" s="180" t="s">
        <v>336</v>
      </c>
      <c r="B10" s="67" t="s">
        <v>121</v>
      </c>
      <c r="C10" s="79">
        <v>20</v>
      </c>
      <c r="D10" s="68">
        <f t="shared" si="0"/>
        <v>200</v>
      </c>
      <c r="E10" s="80"/>
      <c r="F10" s="80">
        <v>25</v>
      </c>
      <c r="G10" s="80">
        <v>25</v>
      </c>
      <c r="H10" s="80">
        <v>25</v>
      </c>
      <c r="I10" s="80"/>
      <c r="J10" s="80">
        <v>25</v>
      </c>
      <c r="K10" s="80">
        <v>25</v>
      </c>
      <c r="L10" s="80">
        <v>25</v>
      </c>
      <c r="M10" s="80">
        <v>25</v>
      </c>
      <c r="N10" s="80">
        <v>25</v>
      </c>
      <c r="O10" s="68">
        <f t="shared" si="1"/>
        <v>200</v>
      </c>
      <c r="P10" s="70">
        <f t="shared" si="2"/>
        <v>20</v>
      </c>
      <c r="Q10" s="48"/>
      <c r="R10" s="48"/>
      <c r="S10" s="48"/>
      <c r="T10" s="48"/>
    </row>
    <row r="11" spans="1:20" ht="15.75" customHeight="1">
      <c r="A11" s="181"/>
      <c r="B11" s="67" t="s">
        <v>122</v>
      </c>
      <c r="C11" s="79">
        <v>24</v>
      </c>
      <c r="D11" s="68">
        <f t="shared" si="0"/>
        <v>240</v>
      </c>
      <c r="E11" s="80"/>
      <c r="F11" s="80">
        <v>30</v>
      </c>
      <c r="G11" s="80">
        <v>30</v>
      </c>
      <c r="H11" s="80">
        <v>30</v>
      </c>
      <c r="I11" s="80"/>
      <c r="J11" s="80">
        <v>30</v>
      </c>
      <c r="K11" s="80">
        <v>30</v>
      </c>
      <c r="L11" s="80">
        <v>30</v>
      </c>
      <c r="M11" s="80">
        <v>30</v>
      </c>
      <c r="N11" s="80">
        <v>30</v>
      </c>
      <c r="O11" s="69">
        <f t="shared" si="1"/>
        <v>240</v>
      </c>
      <c r="P11" s="70">
        <f t="shared" si="2"/>
        <v>24</v>
      </c>
      <c r="Q11" s="48"/>
      <c r="R11" s="48"/>
      <c r="S11" s="48"/>
      <c r="T11" s="48"/>
    </row>
    <row r="12" spans="1:20" ht="15.75" customHeight="1">
      <c r="A12" s="190" t="s">
        <v>556</v>
      </c>
      <c r="B12" s="67" t="s">
        <v>121</v>
      </c>
      <c r="C12" s="79">
        <v>390</v>
      </c>
      <c r="D12" s="68">
        <f t="shared" si="0"/>
        <v>3900</v>
      </c>
      <c r="E12" s="80">
        <f>'меню '!F9+'меню '!F11+'меню '!F18+'меню '!F48+'меню '!F57+'меню '!F74+'меню '!F77+'меню '!F87</f>
        <v>408.5</v>
      </c>
      <c r="F12" s="80">
        <f>'меню '!F103+'меню '!F109+'меню '!F152</f>
        <v>340</v>
      </c>
      <c r="G12" s="80">
        <f>'меню '!F182+'меню '!F188+'меню '!F231+'меню '!F238+'меню '!F255+'меню '!F260</f>
        <v>415.5</v>
      </c>
      <c r="H12" s="80">
        <v>402.5</v>
      </c>
      <c r="I12" s="80">
        <v>423</v>
      </c>
      <c r="J12" s="80">
        <v>340</v>
      </c>
      <c r="K12" s="80">
        <v>412</v>
      </c>
      <c r="L12" s="80">
        <v>383</v>
      </c>
      <c r="M12" s="80">
        <v>380.5</v>
      </c>
      <c r="N12" s="80">
        <v>395</v>
      </c>
      <c r="O12" s="69">
        <f t="shared" si="1"/>
        <v>3900</v>
      </c>
      <c r="P12" s="70">
        <f t="shared" si="2"/>
        <v>390</v>
      </c>
      <c r="Q12" s="48"/>
      <c r="R12" s="48"/>
      <c r="S12" s="48"/>
      <c r="T12" s="48"/>
    </row>
    <row r="13" spans="1:20" ht="15.75" customHeight="1">
      <c r="A13" s="191"/>
      <c r="B13" s="67" t="s">
        <v>122</v>
      </c>
      <c r="C13" s="79">
        <v>450</v>
      </c>
      <c r="D13" s="68">
        <f t="shared" si="0"/>
        <v>4500</v>
      </c>
      <c r="E13" s="80">
        <f>'меню '!H87+'меню '!H77+'меню '!H74+'меню '!H48+'меню '!H44+'меню '!H18+'меню '!H11+'меню '!H9</f>
        <v>471.5</v>
      </c>
      <c r="F13" s="80">
        <f>'меню '!H152+'меню '!H109+'меню '!H103</f>
        <v>412.5</v>
      </c>
      <c r="G13" s="80">
        <f>'меню '!H260+'меню '!H255+'меню '!H238+'меню '!H188+'меню '!H182+'меню '!H231</f>
        <v>466</v>
      </c>
      <c r="H13" s="80">
        <v>455</v>
      </c>
      <c r="I13" s="80">
        <v>493.5</v>
      </c>
      <c r="J13" s="80">
        <v>380</v>
      </c>
      <c r="K13" s="80">
        <v>479</v>
      </c>
      <c r="L13" s="80">
        <v>449.5</v>
      </c>
      <c r="M13" s="80">
        <v>433.5</v>
      </c>
      <c r="N13" s="80">
        <v>461.5</v>
      </c>
      <c r="O13" s="69">
        <f t="shared" si="1"/>
        <v>4502</v>
      </c>
      <c r="P13" s="70">
        <f t="shared" si="2"/>
        <v>450.2</v>
      </c>
      <c r="Q13" s="48"/>
      <c r="R13" s="48"/>
      <c r="S13" s="48"/>
      <c r="T13" s="48"/>
    </row>
    <row r="14" spans="1:20" ht="15.75" customHeight="1">
      <c r="A14" s="182" t="s">
        <v>38</v>
      </c>
      <c r="B14" s="67" t="s">
        <v>121</v>
      </c>
      <c r="C14" s="79">
        <v>4</v>
      </c>
      <c r="D14" s="68">
        <f t="shared" si="0"/>
        <v>40</v>
      </c>
      <c r="E14" s="80"/>
      <c r="F14" s="80">
        <v>8</v>
      </c>
      <c r="G14" s="80"/>
      <c r="H14" s="80">
        <v>8</v>
      </c>
      <c r="I14" s="80">
        <v>8</v>
      </c>
      <c r="J14" s="80"/>
      <c r="K14" s="80"/>
      <c r="L14" s="80"/>
      <c r="M14" s="80">
        <v>8</v>
      </c>
      <c r="N14" s="80">
        <v>8</v>
      </c>
      <c r="O14" s="69">
        <f t="shared" si="1"/>
        <v>40</v>
      </c>
      <c r="P14" s="70">
        <f t="shared" si="2"/>
        <v>4</v>
      </c>
      <c r="Q14" s="48"/>
      <c r="R14" s="48"/>
      <c r="S14" s="48"/>
      <c r="T14" s="48"/>
    </row>
    <row r="15" spans="1:20" ht="15.75" customHeight="1">
      <c r="A15" s="183"/>
      <c r="B15" s="67" t="s">
        <v>122</v>
      </c>
      <c r="C15" s="79">
        <v>6</v>
      </c>
      <c r="D15" s="68">
        <f t="shared" si="0"/>
        <v>60</v>
      </c>
      <c r="E15" s="80"/>
      <c r="F15" s="80">
        <v>12</v>
      </c>
      <c r="G15" s="80"/>
      <c r="H15" s="80">
        <v>12</v>
      </c>
      <c r="I15" s="80">
        <v>12</v>
      </c>
      <c r="J15" s="80"/>
      <c r="K15" s="80"/>
      <c r="L15" s="80"/>
      <c r="M15" s="80">
        <v>12</v>
      </c>
      <c r="N15" s="80">
        <v>12</v>
      </c>
      <c r="O15" s="69">
        <f t="shared" si="1"/>
        <v>60</v>
      </c>
      <c r="P15" s="70">
        <f t="shared" si="2"/>
        <v>6</v>
      </c>
      <c r="Q15" s="48"/>
      <c r="R15" s="48"/>
      <c r="S15" s="48"/>
      <c r="T15" s="48"/>
    </row>
    <row r="16" spans="1:20" ht="15.75" customHeight="1">
      <c r="A16" s="182" t="s">
        <v>19</v>
      </c>
      <c r="B16" s="67" t="s">
        <v>121</v>
      </c>
      <c r="C16" s="79">
        <v>9</v>
      </c>
      <c r="D16" s="68">
        <f t="shared" si="0"/>
        <v>90</v>
      </c>
      <c r="E16" s="80"/>
      <c r="F16" s="80">
        <v>23</v>
      </c>
      <c r="G16" s="80">
        <v>7.5</v>
      </c>
      <c r="H16" s="80">
        <v>11</v>
      </c>
      <c r="I16" s="80">
        <v>12.5</v>
      </c>
      <c r="J16" s="80"/>
      <c r="K16" s="80">
        <v>15.5</v>
      </c>
      <c r="L16" s="80"/>
      <c r="M16" s="80">
        <v>15.5</v>
      </c>
      <c r="N16" s="80">
        <v>5</v>
      </c>
      <c r="O16" s="69">
        <f t="shared" si="1"/>
        <v>90</v>
      </c>
      <c r="P16" s="70">
        <f t="shared" si="2"/>
        <v>9</v>
      </c>
      <c r="Q16" s="48"/>
      <c r="R16" s="48"/>
      <c r="S16" s="48"/>
      <c r="T16" s="48"/>
    </row>
    <row r="17" spans="1:20" ht="15.75" customHeight="1">
      <c r="A17" s="183"/>
      <c r="B17" s="67" t="s">
        <v>122</v>
      </c>
      <c r="C17" s="79">
        <v>11</v>
      </c>
      <c r="D17" s="68">
        <f t="shared" si="0"/>
        <v>110</v>
      </c>
      <c r="E17" s="80"/>
      <c r="F17" s="80">
        <v>25</v>
      </c>
      <c r="G17" s="80">
        <v>7.5</v>
      </c>
      <c r="H17" s="80">
        <v>20</v>
      </c>
      <c r="I17" s="80">
        <v>12.5</v>
      </c>
      <c r="J17" s="80"/>
      <c r="K17" s="80">
        <v>17.5</v>
      </c>
      <c r="L17" s="80"/>
      <c r="M17" s="80">
        <v>22.5</v>
      </c>
      <c r="N17" s="80">
        <v>5</v>
      </c>
      <c r="O17" s="69">
        <f t="shared" si="1"/>
        <v>110</v>
      </c>
      <c r="P17" s="70">
        <f t="shared" si="2"/>
        <v>11</v>
      </c>
      <c r="Q17" s="48"/>
      <c r="R17" s="48"/>
      <c r="S17" s="48"/>
      <c r="T17" s="48"/>
    </row>
    <row r="18" spans="1:20" ht="15.75" customHeight="1">
      <c r="A18" s="182" t="s">
        <v>27</v>
      </c>
      <c r="B18" s="67" t="s">
        <v>121</v>
      </c>
      <c r="C18" s="79">
        <v>30</v>
      </c>
      <c r="D18" s="68">
        <f t="shared" si="0"/>
        <v>300</v>
      </c>
      <c r="E18" s="80">
        <v>98</v>
      </c>
      <c r="F18" s="80"/>
      <c r="G18" s="80"/>
      <c r="H18" s="80">
        <v>105</v>
      </c>
      <c r="I18" s="80"/>
      <c r="J18" s="80"/>
      <c r="K18" s="80"/>
      <c r="L18" s="80"/>
      <c r="M18" s="80"/>
      <c r="N18" s="80">
        <v>97</v>
      </c>
      <c r="O18" s="69">
        <f t="shared" si="1"/>
        <v>300</v>
      </c>
      <c r="P18" s="70">
        <f t="shared" si="2"/>
        <v>30</v>
      </c>
      <c r="Q18" s="48"/>
      <c r="R18" s="48"/>
      <c r="S18" s="48"/>
      <c r="T18" s="48"/>
    </row>
    <row r="19" spans="1:20" ht="15.75" customHeight="1">
      <c r="A19" s="183"/>
      <c r="B19" s="67" t="s">
        <v>122</v>
      </c>
      <c r="C19" s="79">
        <v>40</v>
      </c>
      <c r="D19" s="68">
        <f t="shared" si="0"/>
        <v>400</v>
      </c>
      <c r="E19" s="80">
        <v>133</v>
      </c>
      <c r="F19" s="80"/>
      <c r="G19" s="80"/>
      <c r="H19" s="80">
        <v>135</v>
      </c>
      <c r="I19" s="80"/>
      <c r="J19" s="80"/>
      <c r="K19" s="80"/>
      <c r="L19" s="80"/>
      <c r="M19" s="80"/>
      <c r="N19" s="80">
        <v>132</v>
      </c>
      <c r="O19" s="69">
        <f t="shared" si="1"/>
        <v>400</v>
      </c>
      <c r="P19" s="70">
        <f t="shared" si="2"/>
        <v>40</v>
      </c>
      <c r="Q19" s="48"/>
      <c r="R19" s="48"/>
      <c r="S19" s="48"/>
      <c r="T19" s="48"/>
    </row>
    <row r="20" spans="1:20" ht="15.75" customHeight="1">
      <c r="A20" s="180" t="s">
        <v>115</v>
      </c>
      <c r="B20" s="67" t="s">
        <v>121</v>
      </c>
      <c r="C20" s="79">
        <v>18</v>
      </c>
      <c r="D20" s="68">
        <f t="shared" si="0"/>
        <v>180</v>
      </c>
      <c r="E20" s="80">
        <f>'меню '!F10+'меню '!F13+'меню '!F21+'меню '!F46+'меню '!F51+'меню '!F58+'меню '!F61+'меню '!F76+'меню '!F90</f>
        <v>23.3</v>
      </c>
      <c r="F20" s="80">
        <f>'меню '!F106+'меню '!F141+'меню '!F168</f>
        <v>10.5</v>
      </c>
      <c r="G20" s="80">
        <f>'меню '!F185+'меню '!F191+'меню '!F223+'меню '!F235+'меню '!F258+'меню '!F262+'меню '!F212+'меню '!F221+'меню '!F207</f>
        <v>20.1</v>
      </c>
      <c r="H20" s="80">
        <f>'меню '!F283+'меню '!F288+'меню '!F348+'меню '!F355</f>
        <v>11.5</v>
      </c>
      <c r="I20" s="80">
        <f>'меню '!F371+'меню '!F409+'меню '!F421+'меню '!F435+'меню '!F448+'меню '!F457+'меню '!F416</f>
        <v>18.2</v>
      </c>
      <c r="J20" s="80">
        <f>'меню '!F468+'меню '!F473+'меню '!F479+'меню '!F508+'меню '!F536</f>
        <v>17.8</v>
      </c>
      <c r="K20" s="80">
        <f>'меню '!F551+'меню '!F557+'меню '!F583+'меню '!F604+'меню '!F592</f>
        <v>16.3</v>
      </c>
      <c r="L20" s="80">
        <f>'меню '!F642+'меню '!F648+'меню '!F673+'меню '!F689+'меню '!F713</f>
        <v>16.9</v>
      </c>
      <c r="M20" s="80">
        <f>'меню '!F729+'меню '!F761+'меню '!F765+'меню '!F770+'меню '!F782+'меню '!F791+'меню '!F793+'меню '!F806+'меню '!F813</f>
        <v>23.2</v>
      </c>
      <c r="N20" s="80">
        <f>'меню '!E823+'меню '!E828+'меню '!E850+'меню '!E863+'меню '!E881</f>
        <v>22.5</v>
      </c>
      <c r="O20" s="69">
        <f t="shared" si="1"/>
        <v>180.29999999999998</v>
      </c>
      <c r="P20" s="70">
        <f t="shared" si="2"/>
        <v>18.029999999999998</v>
      </c>
      <c r="Q20" s="48"/>
      <c r="R20" s="48"/>
      <c r="S20" s="48"/>
      <c r="T20" s="48"/>
    </row>
    <row r="21" spans="1:20" ht="17.25" customHeight="1">
      <c r="A21" s="181"/>
      <c r="B21" s="67" t="s">
        <v>122</v>
      </c>
      <c r="C21" s="79">
        <v>21</v>
      </c>
      <c r="D21" s="68">
        <f t="shared" si="0"/>
        <v>210</v>
      </c>
      <c r="E21" s="80">
        <f>'меню '!H10+'меню '!H13+'меню '!H21+'меню '!H46+'меню '!H51+'меню '!H58+'меню '!H61+'меню '!H76+'меню '!H90</f>
        <v>26.2</v>
      </c>
      <c r="F21" s="80">
        <f>'меню '!H106+'меню '!H141+'меню '!H168</f>
        <v>12.5</v>
      </c>
      <c r="G21" s="80">
        <f>'меню '!H185+'меню '!H191+'меню '!H212+'меню '!H223+'меню '!H235+'меню '!H258+'меню '!H262+'меню '!H221+'меню '!H207</f>
        <v>23.9</v>
      </c>
      <c r="H21" s="80">
        <f>'меню '!H283+'меню '!H288+'меню '!H348+'меню '!H355</f>
        <v>12.5</v>
      </c>
      <c r="I21" s="80">
        <f>'меню '!H457+'меню '!H448+'меню '!H435+'меню '!H421+'меню '!H409+'меню '!H371+'меню '!H416</f>
        <v>22.2</v>
      </c>
      <c r="J21" s="80">
        <f>'меню '!E468+'меню '!E473+'меню '!E479+'меню '!E506+'меню '!E508+'меню '!E532+'меню '!E536</f>
        <v>22.8</v>
      </c>
      <c r="K21" s="80">
        <f>'меню '!H604+'меню '!H583+'меню '!H557+'меню '!H551+'меню '!H592</f>
        <v>18.3</v>
      </c>
      <c r="L21" s="80">
        <f>'меню '!H713+'меню '!H689+'меню '!H673+'меню '!H648+'меню '!H642</f>
        <v>19.5</v>
      </c>
      <c r="M21" s="80">
        <f>'меню '!H813+'меню '!H806+'меню '!H793+'меню '!H782+'меню '!H791+'меню '!H770+'меню '!H765+'меню '!H761+'меню '!H729</f>
        <v>26.6</v>
      </c>
      <c r="N21" s="80">
        <f>'меню '!G863+'меню '!G881+'меню '!G850+'меню '!G828+'меню '!G823</f>
        <v>25.5</v>
      </c>
      <c r="O21" s="69">
        <f t="shared" si="1"/>
        <v>210</v>
      </c>
      <c r="P21" s="70">
        <f t="shared" si="2"/>
        <v>21</v>
      </c>
      <c r="Q21" s="48"/>
      <c r="R21" s="48"/>
      <c r="S21" s="48"/>
      <c r="T21" s="48"/>
    </row>
    <row r="22" spans="1:20" ht="15.75" customHeight="1">
      <c r="A22" s="180" t="s">
        <v>43</v>
      </c>
      <c r="B22" s="67" t="s">
        <v>121</v>
      </c>
      <c r="C22" s="79">
        <v>9</v>
      </c>
      <c r="D22" s="68">
        <f t="shared" si="0"/>
        <v>90</v>
      </c>
      <c r="E22" s="80">
        <f>'меню '!F29+'меню '!F36</f>
        <v>6</v>
      </c>
      <c r="F22" s="80">
        <f>'меню '!F125+'меню '!F134+'меню '!F142+'меню '!F166</f>
        <v>12.3</v>
      </c>
      <c r="G22" s="80">
        <f>'меню '!F200+'меню '!F215+'меню '!E240+'меню '!E248+'меню '!E271</f>
        <v>14.200000000000001</v>
      </c>
      <c r="H22" s="80">
        <f>'меню '!F307+'меню '!F317</f>
        <v>6</v>
      </c>
      <c r="I22" s="80">
        <f>'меню '!F392+'меню '!F400+'меню '!F441+'меню '!F454</f>
        <v>8.8</v>
      </c>
      <c r="J22" s="80">
        <f>'меню '!F492+'меню '!F500</f>
        <v>4.5</v>
      </c>
      <c r="K22" s="80">
        <f>'меню '!F566+'меню '!F577+'меню '!F609+'меню '!F622+'меню '!F627</f>
        <v>15.4</v>
      </c>
      <c r="L22" s="80">
        <f>'меню '!F661+'меню '!F674+'меню '!F695+'меню '!F707</f>
        <v>14.3</v>
      </c>
      <c r="M22" s="80">
        <f>'меню '!F748+'меню '!F758+'меню '!F787</f>
        <v>5</v>
      </c>
      <c r="N22" s="80">
        <f>'меню '!F841+'меню '!F857</f>
        <v>3.5</v>
      </c>
      <c r="O22" s="69">
        <f t="shared" si="1"/>
        <v>90</v>
      </c>
      <c r="P22" s="70">
        <f t="shared" si="2"/>
        <v>9</v>
      </c>
      <c r="Q22" s="48"/>
      <c r="R22" s="48"/>
      <c r="S22" s="48"/>
      <c r="T22" s="48"/>
    </row>
    <row r="23" spans="1:20" ht="15.75" customHeight="1">
      <c r="A23" s="181"/>
      <c r="B23" s="67" t="s">
        <v>122</v>
      </c>
      <c r="C23" s="79">
        <v>11</v>
      </c>
      <c r="D23" s="68">
        <f t="shared" si="0"/>
        <v>110</v>
      </c>
      <c r="E23" s="80">
        <f>'меню '!H29+'меню '!H36</f>
        <v>7.5</v>
      </c>
      <c r="F23" s="80">
        <f>'меню '!H166+'меню '!H142+'меню '!H134+'меню '!H125</f>
        <v>15.8</v>
      </c>
      <c r="G23" s="80">
        <f>'меню '!H200+'меню '!H215+'меню '!H248+'меню '!H240+'меню '!H271</f>
        <v>18.2</v>
      </c>
      <c r="H23" s="80">
        <f>'меню '!H307+'меню '!H317</f>
        <v>7.5</v>
      </c>
      <c r="I23" s="80">
        <f>'меню '!H454+'меню '!H441+'меню '!H400+'меню '!H392</f>
        <v>11.3</v>
      </c>
      <c r="J23" s="80">
        <f>'меню '!H500+'меню '!H492</f>
        <v>6</v>
      </c>
      <c r="K23" s="80">
        <f>'меню '!H627+'меню '!H622+'меню '!H609+'меню '!H577+'меню '!H566</f>
        <v>17.3</v>
      </c>
      <c r="L23" s="80">
        <f>'меню '!H707+'меню '!H695+'меню '!H674+'меню '!H661</f>
        <v>16.4</v>
      </c>
      <c r="M23" s="80">
        <f>'меню '!H787+'меню '!H758+'меню '!H748</f>
        <v>6</v>
      </c>
      <c r="N23" s="80">
        <f>'меню '!H841+'меню '!H857</f>
        <v>4</v>
      </c>
      <c r="O23" s="69">
        <f t="shared" si="1"/>
        <v>110</v>
      </c>
      <c r="P23" s="70">
        <f t="shared" si="2"/>
        <v>11</v>
      </c>
      <c r="Q23" s="48"/>
      <c r="R23" s="48"/>
      <c r="S23" s="48"/>
      <c r="T23" s="48"/>
    </row>
    <row r="24" spans="1:20" ht="15.75" customHeight="1">
      <c r="A24" s="182" t="s">
        <v>13</v>
      </c>
      <c r="B24" s="67" t="s">
        <v>121</v>
      </c>
      <c r="C24" s="79">
        <v>25</v>
      </c>
      <c r="D24" s="68">
        <f t="shared" si="0"/>
        <v>250</v>
      </c>
      <c r="E24" s="80">
        <f>'меню '!F14+'меню '!F17+'меню '!F68+'меню '!F78+'меню '!F89+'меню '!F93</f>
        <v>44</v>
      </c>
      <c r="F24" s="80">
        <f>'меню '!F173+'меню '!F146+'меню '!F105</f>
        <v>21</v>
      </c>
      <c r="G24" s="80">
        <f>'меню '!F273+'меню '!F234+'меню '!F225+'меню '!F184</f>
        <v>21.7</v>
      </c>
      <c r="H24" s="80">
        <f>'меню '!F287+'меню '!F332+'меню '!F346+'меню '!F356+'меню '!F358</f>
        <v>33.5</v>
      </c>
      <c r="I24" s="80">
        <f>'меню '!F370+'меню '!F425+'меню '!F436</f>
        <v>17.3</v>
      </c>
      <c r="J24" s="80">
        <f>'меню '!F472+'меню '!F475+'меню '!F514+'меню '!F539</f>
        <v>29</v>
      </c>
      <c r="K24" s="80">
        <f>'меню '!F550+'меню '!F594+'меню '!F613</f>
        <v>15.5</v>
      </c>
      <c r="L24" s="80">
        <f>'меню '!F716+'меню '!F690+'меню '!F680+'меню '!F647</f>
        <v>25.8</v>
      </c>
      <c r="M24" s="80">
        <f>'меню '!F728+'меню '!F772+'меню '!F781</f>
        <v>14.2</v>
      </c>
      <c r="N24" s="80">
        <f>'меню '!F827+'меню '!F866+'меню '!F880+'меню '!F883</f>
        <v>28</v>
      </c>
      <c r="O24" s="69">
        <f t="shared" si="1"/>
        <v>250</v>
      </c>
      <c r="P24" s="70">
        <f t="shared" si="2"/>
        <v>25</v>
      </c>
      <c r="Q24" s="48"/>
      <c r="R24" s="48"/>
      <c r="S24" s="48"/>
      <c r="T24" s="48"/>
    </row>
    <row r="25" spans="1:20" ht="15.75" customHeight="1">
      <c r="A25" s="183"/>
      <c r="B25" s="67" t="s">
        <v>122</v>
      </c>
      <c r="C25" s="79">
        <v>30</v>
      </c>
      <c r="D25" s="68">
        <f t="shared" si="0"/>
        <v>300</v>
      </c>
      <c r="E25" s="80">
        <f>'меню '!H93+'меню '!H89+'меню '!H78+'меню '!H68+'меню '!H17+'меню '!H14</f>
        <v>50.3</v>
      </c>
      <c r="F25" s="80">
        <f>'меню '!H105+'меню '!H146+'меню '!H173</f>
        <v>25.5</v>
      </c>
      <c r="G25" s="80">
        <f>'меню '!H184+'меню '!H225+'меню '!H234+'меню '!H273</f>
        <v>24.5</v>
      </c>
      <c r="H25" s="80">
        <f>'меню '!H358+'меню '!H356+'меню '!H346+'меню '!H332+'меню '!H287</f>
        <v>39</v>
      </c>
      <c r="I25" s="80">
        <f>'меню '!H436+'меню '!H425+'меню '!H370</f>
        <v>18.6</v>
      </c>
      <c r="J25" s="80">
        <f>'меню '!H539+'меню '!H514+'меню '!H475+'меню '!H472</f>
        <v>35.5</v>
      </c>
      <c r="K25" s="80">
        <f>'меню '!H632+'меню '!H613+'меню '!H594+'меню '!H550</f>
        <v>28.5</v>
      </c>
      <c r="L25" s="80">
        <f>'меню '!H647+'меню '!H680+'меню '!H690+'меню '!H716</f>
        <v>28.1</v>
      </c>
      <c r="M25" s="80">
        <f>'меню '!H781+'меню '!H772+'меню '!H728</f>
        <v>17</v>
      </c>
      <c r="N25" s="80">
        <f>'меню '!H883+'меню '!H880+'меню '!H866+'меню '!H827</f>
        <v>33</v>
      </c>
      <c r="O25" s="69">
        <f t="shared" si="1"/>
        <v>300</v>
      </c>
      <c r="P25" s="70">
        <f t="shared" si="2"/>
        <v>30</v>
      </c>
      <c r="Q25" s="48"/>
      <c r="R25" s="48"/>
      <c r="S25" s="48"/>
      <c r="T25" s="48"/>
    </row>
    <row r="26" spans="1:20" ht="15.75" customHeight="1">
      <c r="A26" s="182" t="s">
        <v>10</v>
      </c>
      <c r="B26" s="67" t="s">
        <v>121</v>
      </c>
      <c r="C26" s="79">
        <v>40</v>
      </c>
      <c r="D26" s="68">
        <f t="shared" si="0"/>
        <v>400</v>
      </c>
      <c r="E26" s="80">
        <f>'меню '!F8+'меню '!F41+'меню '!F45+'меню '!F79+'меню '!F88</f>
        <v>56.7</v>
      </c>
      <c r="F26" s="80">
        <f>'меню '!F157</f>
        <v>45.8</v>
      </c>
      <c r="G26" s="80">
        <f>'меню '!F257+'меню '!F236+'меню '!F213</f>
        <v>9.1</v>
      </c>
      <c r="H26" s="80">
        <f>'меню '!F281+'меню '!F345</f>
        <v>45.5</v>
      </c>
      <c r="I26" s="80">
        <f>'меню '!F404+'меню '!F411+'меню '!F438</f>
        <v>6.8</v>
      </c>
      <c r="J26" s="80">
        <f>'меню '!F466+'меню '!F504</f>
        <v>46.6</v>
      </c>
      <c r="K26" s="80">
        <v>13.1</v>
      </c>
      <c r="L26" s="80">
        <f>'меню '!F640+'меню '!F663+'меню '!F692</f>
        <v>63.199999999999996</v>
      </c>
      <c r="M26" s="80">
        <f>'меню '!F724+'меню '!F783+'меню '!F804</f>
        <v>52.5</v>
      </c>
      <c r="N26" s="80">
        <f>'меню '!F821+'меню '!F879</f>
        <v>44.4</v>
      </c>
      <c r="O26" s="69">
        <f t="shared" si="1"/>
        <v>383.7</v>
      </c>
      <c r="P26" s="70">
        <f t="shared" si="2"/>
        <v>38.37</v>
      </c>
      <c r="Q26" s="48"/>
      <c r="R26" s="48"/>
      <c r="S26" s="48"/>
      <c r="T26" s="48"/>
    </row>
    <row r="27" spans="1:20" ht="15.75" customHeight="1">
      <c r="A27" s="183"/>
      <c r="B27" s="67" t="s">
        <v>122</v>
      </c>
      <c r="C27" s="79">
        <v>40</v>
      </c>
      <c r="D27" s="68">
        <f t="shared" si="0"/>
        <v>400</v>
      </c>
      <c r="E27" s="80">
        <f>'меню '!H88+'меню '!H79+'меню '!H45+'меню '!H41+'меню '!H8</f>
        <v>59.6</v>
      </c>
      <c r="F27" s="80">
        <f>'меню '!F157</f>
        <v>45.8</v>
      </c>
      <c r="G27" s="80">
        <f>'меню '!H213+'меню '!H236+'меню '!H257</f>
        <v>10.2</v>
      </c>
      <c r="H27" s="80">
        <f>'меню '!H345+'меню '!H281</f>
        <v>45.9</v>
      </c>
      <c r="I27" s="80">
        <v>7.2</v>
      </c>
      <c r="J27" s="80">
        <f>'меню '!H504+'меню '!H466</f>
        <v>46.5</v>
      </c>
      <c r="K27" s="80">
        <v>16.7</v>
      </c>
      <c r="L27" s="80">
        <f>'меню '!H692+'меню '!H663+'меню '!H640</f>
        <v>56.9</v>
      </c>
      <c r="M27" s="80">
        <f>'меню '!H804+'меню '!H783+'меню '!H724</f>
        <v>53</v>
      </c>
      <c r="N27" s="80">
        <f>'меню '!F821+'меню '!F858+'меню '!F879</f>
        <v>48.4</v>
      </c>
      <c r="O27" s="68">
        <f t="shared" si="1"/>
        <v>390.19999999999993</v>
      </c>
      <c r="P27" s="70">
        <f t="shared" si="2"/>
        <v>39.019999999999996</v>
      </c>
      <c r="Q27" s="48"/>
      <c r="R27" s="48"/>
      <c r="S27" s="48"/>
      <c r="T27" s="48"/>
    </row>
    <row r="28" spans="1:20" ht="15.75" customHeight="1">
      <c r="A28" s="182" t="s">
        <v>50</v>
      </c>
      <c r="B28" s="67" t="s">
        <v>121</v>
      </c>
      <c r="C28" s="79">
        <v>180</v>
      </c>
      <c r="D28" s="68">
        <f t="shared" si="0"/>
        <v>1800</v>
      </c>
      <c r="E28" s="80">
        <f>'меню '!F27+'меню '!F34+'меню '!F35+'меню '!F40+'меню '!F60+'меню '!F61+'меню '!F62+'меню '!F63+'меню '!F64</f>
        <v>143.1</v>
      </c>
      <c r="F28" s="80">
        <f>'меню '!F122+'меню '!F123+'меню '!F124+'меню '!F130+'меню '!F131+'меню '!F132+'меню '!F133+'меню '!F140+'меню '!F143+'меню '!F162+'меню '!F163+'меню '!F164+'меню '!F165</f>
        <v>214.00000000000003</v>
      </c>
      <c r="G28" s="80">
        <f>'меню '!F197+'меню '!F206+'меню '!F253+'меню '!F267+'меню '!F269</f>
        <v>127.5</v>
      </c>
      <c r="H28" s="80">
        <f>'меню '!F305+'меню '!F304+'меню '!F306+'меню '!F309+'меню '!F310++'меню '!F311+'меню '!F316+'меню '!F325+'меню '!F327+'меню '!F328</f>
        <v>94.3</v>
      </c>
      <c r="I28" s="80">
        <f>'меню '!F388+'меню '!F389+'меню '!F390+'меню '!F391+'меню '!F398+'меню '!F399+'меню '!F405+'меню '!F408+'меню '!F446+'меню '!F410</f>
        <v>164.6</v>
      </c>
      <c r="J28" s="80">
        <f>'меню '!F489+'меню '!F490+'меню '!F491+'меню '!F498+'меню '!F499+'меню '!F507+'меню '!F509+'меню '!F510+'меню '!F511+'меню '!F525</f>
        <v>265.7</v>
      </c>
      <c r="K28" s="80">
        <f>'меню '!F564+'меню '!F565+'меню '!F568+'меню '!F569+'меню '!F574+'меню '!F575+'меню '!F576+'меню '!F581+'меню '!F582+'меню '!F616</f>
        <v>210.5</v>
      </c>
      <c r="L28" s="80">
        <f>'меню '!F659+'меню '!F660+'меню '!F664+'меню '!F665+'меню '!F668+'меню '!F670+'меню '!F675+'меню '!F676+'меню '!F677+'меню '!F701+'меню '!F704+'меню '!F705+'меню '!F706</f>
        <v>342.1</v>
      </c>
      <c r="M28" s="80">
        <f>'меню '!F747+'меню '!F750+'меню '!F752+'меню '!F753+'меню '!F790+'меню '!F792+'меню '!F797+'меню '!F746+'меню '!F745</f>
        <v>154</v>
      </c>
      <c r="N28" s="80">
        <f>'меню '!F840+'меню '!F846+'меню '!F847+'меню '!F848+'меню '!F849</f>
        <v>64.8</v>
      </c>
      <c r="O28" s="69">
        <f t="shared" si="1"/>
        <v>1780.6000000000001</v>
      </c>
      <c r="P28" s="70">
        <f t="shared" si="2"/>
        <v>178.06</v>
      </c>
      <c r="Q28" s="48"/>
      <c r="R28" s="48"/>
      <c r="S28" s="48"/>
      <c r="T28" s="48"/>
    </row>
    <row r="29" spans="1:20" ht="15.75" customHeight="1">
      <c r="A29" s="183"/>
      <c r="B29" s="67" t="s">
        <v>122</v>
      </c>
      <c r="C29" s="79">
        <v>220</v>
      </c>
      <c r="D29" s="68">
        <f t="shared" si="0"/>
        <v>2200</v>
      </c>
      <c r="E29" s="80">
        <f>'меню '!H27+'меню '!H28+'меню '!H34+'меню '!H35+'меню '!H40+'меню '!H60+'меню '!H62+'меню '!H63+'меню '!H64+'меню '!H62+'меню '!H63+'меню '!H64</f>
        <v>185.09999999999997</v>
      </c>
      <c r="F29" s="80">
        <f>'меню '!H122+'меню '!H123+'меню '!H124+'меню '!H130+'меню '!H131+'меню '!H132+'меню '!H133+'меню '!H140+'меню '!H143+'меню '!H162+'меню '!H163+'меню '!H164+'меню '!H165</f>
        <v>270.2</v>
      </c>
      <c r="G29" s="80">
        <f>'меню '!H269+'меню '!H267+'меню '!H253+'меню '!H247+'меню '!H197</f>
        <v>148.4</v>
      </c>
      <c r="H29" s="80">
        <f>'меню '!H304+'меню '!H305+'меню '!H306+'меню '!H309+'меню '!H310+'меню '!H311+'меню '!H316+'меню '!H325+'меню '!H327+'меню '!H328</f>
        <v>132.8</v>
      </c>
      <c r="I29" s="80">
        <f>'меню '!H446+'меню '!H410+'меню '!H408+'меню '!H405+'меню '!H399+'меню '!H398+'меню '!H391+'меню '!H390+'меню '!H389+'меню '!H388</f>
        <v>206.2</v>
      </c>
      <c r="J29" s="80">
        <f>'меню '!H489+'меню '!H490+'меню '!H491+'меню '!H498+'меню '!H499+'меню '!H507+'меню '!H509+'меню '!H510+'меню '!H511+'меню '!H525</f>
        <v>348.5</v>
      </c>
      <c r="K29" s="80">
        <f>'меню '!H616+'меню '!H582+'меню '!H581+'меню '!H576+'меню '!H575+'меню '!H574+'меню '!H569+'меню '!H568+'меню '!H565+'меню '!H564</f>
        <v>251</v>
      </c>
      <c r="L29" s="80">
        <f>'меню '!H659+'меню '!H660+'меню '!H664+'меню '!H665+'меню '!H668+'меню '!H670+'меню '!H675+'меню '!H676+'меню '!H677+'меню '!H701+'меню '!H704+'меню '!H705+'меню '!H706</f>
        <v>391.4</v>
      </c>
      <c r="M29" s="80">
        <f>'меню '!H746+'меню '!H747+'меню '!H750+'меню '!H752+'меню '!H753+'меню '!H790+'меню '!H792+'меню '!H797+'меню '!H745</f>
        <v>181.5</v>
      </c>
      <c r="N29" s="80">
        <f>'меню '!H848+'меню '!H849+'меню '!H847+'меню '!H846+'меню '!H840</f>
        <v>80.4</v>
      </c>
      <c r="O29" s="69">
        <f t="shared" si="1"/>
        <v>2195.5</v>
      </c>
      <c r="P29" s="70">
        <f t="shared" si="2"/>
        <v>219.55</v>
      </c>
      <c r="Q29" s="48"/>
      <c r="R29" s="48"/>
      <c r="S29" s="48"/>
      <c r="T29" s="48"/>
    </row>
    <row r="30" spans="1:20" ht="15.75" customHeight="1">
      <c r="A30" s="180" t="s">
        <v>337</v>
      </c>
      <c r="B30" s="67" t="s">
        <v>121</v>
      </c>
      <c r="C30" s="79">
        <v>120</v>
      </c>
      <c r="D30" s="68">
        <f>C30*10</f>
        <v>1200</v>
      </c>
      <c r="E30" s="80">
        <f>'меню '!F30+'меню '!F53</f>
        <v>96.2</v>
      </c>
      <c r="F30" s="80">
        <f>'меню '!F118+'меню '!F126+'меню '!F158</f>
        <v>107.5</v>
      </c>
      <c r="G30" s="80">
        <f>'меню '!F202+'меню '!F243</f>
        <v>52</v>
      </c>
      <c r="H30" s="80">
        <f>'меню '!F300+'меню '!F312+'меню '!F321</f>
        <v>119.2</v>
      </c>
      <c r="I30" s="80">
        <f>'меню '!F384+'меню '!F393+'меню '!F417</f>
        <v>163.4</v>
      </c>
      <c r="J30" s="80">
        <f>'меню '!F485+'меню '!F494+'меню '!F528</f>
        <v>157.5</v>
      </c>
      <c r="K30" s="80">
        <f>'меню '!F570+'меню '!F623</f>
        <v>110</v>
      </c>
      <c r="L30" s="80">
        <f>'меню '!F709</f>
        <v>92.4</v>
      </c>
      <c r="M30" s="80">
        <f>'меню '!F741+'меню '!F754+'меню '!F800</f>
        <v>179</v>
      </c>
      <c r="N30" s="80">
        <f>'меню '!F842+'меню '!F859</f>
        <v>122.4</v>
      </c>
      <c r="O30" s="69">
        <f t="shared" si="1"/>
        <v>1199.6</v>
      </c>
      <c r="P30" s="70">
        <f t="shared" si="2"/>
        <v>119.96</v>
      </c>
      <c r="Q30" s="48"/>
      <c r="R30" s="48"/>
      <c r="S30" s="48"/>
      <c r="T30" s="48"/>
    </row>
    <row r="31" spans="1:20" ht="15.75" customHeight="1">
      <c r="A31" s="181"/>
      <c r="B31" s="67" t="s">
        <v>122</v>
      </c>
      <c r="C31" s="79">
        <v>160</v>
      </c>
      <c r="D31" s="68">
        <f>C31*10</f>
        <v>1600</v>
      </c>
      <c r="E31" s="80">
        <f>'меню '!H55+'меню '!H30</f>
        <v>143</v>
      </c>
      <c r="F31" s="80">
        <f>'меню '!H159+'меню '!H129+'меню '!H120</f>
        <v>140.9</v>
      </c>
      <c r="G31" s="80">
        <f>'меню '!H243+'меню '!H201</f>
        <v>66.4</v>
      </c>
      <c r="H31" s="80">
        <f>'меню '!H324+'меню '!H315+'меню '!H303</f>
        <v>168</v>
      </c>
      <c r="I31" s="80">
        <f>'меню '!H384+'меню '!H393+'меню '!H417</f>
        <v>221.8</v>
      </c>
      <c r="J31" s="80">
        <f>'меню '!H528+'меню '!H497+'меню '!H485</f>
        <v>196</v>
      </c>
      <c r="K31" s="80">
        <f>'меню '!H626+'меню '!H573</f>
        <v>150</v>
      </c>
      <c r="L31" s="80">
        <f>'меню '!H709</f>
        <v>126</v>
      </c>
      <c r="M31" s="80">
        <f>'меню '!H801+'меню '!H757+'меню '!H744</f>
        <v>222</v>
      </c>
      <c r="N31" s="80">
        <f>'меню '!H859+'меню '!H843</f>
        <v>166</v>
      </c>
      <c r="O31" s="69">
        <f t="shared" si="1"/>
        <v>1600.1</v>
      </c>
      <c r="P31" s="70">
        <f t="shared" si="2"/>
        <v>160.01</v>
      </c>
      <c r="Q31" s="48"/>
      <c r="R31" s="48"/>
      <c r="S31" s="48"/>
      <c r="T31" s="48"/>
    </row>
    <row r="32" spans="1:20" ht="15.75" customHeight="1">
      <c r="A32" s="180" t="s">
        <v>87</v>
      </c>
      <c r="B32" s="67" t="s">
        <v>121</v>
      </c>
      <c r="C32" s="79">
        <v>30</v>
      </c>
      <c r="D32" s="68">
        <f t="shared" si="0"/>
        <v>300</v>
      </c>
      <c r="E32" s="80">
        <v>25</v>
      </c>
      <c r="F32" s="80">
        <v>57</v>
      </c>
      <c r="G32" s="80">
        <v>78</v>
      </c>
      <c r="H32" s="80">
        <v>22</v>
      </c>
      <c r="I32" s="80">
        <v>22</v>
      </c>
      <c r="J32" s="80">
        <v>17</v>
      </c>
      <c r="K32" s="80">
        <v>34</v>
      </c>
      <c r="L32" s="80">
        <v>13</v>
      </c>
      <c r="M32" s="80">
        <v>19</v>
      </c>
      <c r="N32" s="80">
        <v>13</v>
      </c>
      <c r="O32" s="69">
        <f t="shared" si="1"/>
        <v>300</v>
      </c>
      <c r="P32" s="70">
        <f t="shared" si="2"/>
        <v>30</v>
      </c>
      <c r="Q32" s="48"/>
      <c r="R32" s="48"/>
      <c r="S32" s="48"/>
      <c r="T32" s="48"/>
    </row>
    <row r="33" spans="1:20" ht="15.75" customHeight="1">
      <c r="A33" s="181"/>
      <c r="B33" s="67" t="s">
        <v>122</v>
      </c>
      <c r="C33" s="79">
        <v>43</v>
      </c>
      <c r="D33" s="68">
        <f t="shared" si="0"/>
        <v>430</v>
      </c>
      <c r="E33" s="80">
        <v>36</v>
      </c>
      <c r="F33" s="80">
        <v>78</v>
      </c>
      <c r="G33" s="80">
        <v>107</v>
      </c>
      <c r="H33" s="80">
        <v>30</v>
      </c>
      <c r="I33" s="80">
        <v>37</v>
      </c>
      <c r="J33" s="80">
        <v>25</v>
      </c>
      <c r="K33" s="80">
        <v>50</v>
      </c>
      <c r="L33" s="80">
        <v>20</v>
      </c>
      <c r="M33" s="80">
        <v>28</v>
      </c>
      <c r="N33" s="80">
        <v>19</v>
      </c>
      <c r="O33" s="69">
        <f t="shared" si="1"/>
        <v>430</v>
      </c>
      <c r="P33" s="70">
        <f t="shared" si="2"/>
        <v>43</v>
      </c>
      <c r="Q33" s="48"/>
      <c r="R33" s="48"/>
      <c r="S33" s="48"/>
      <c r="T33" s="48"/>
    </row>
    <row r="34" spans="1:20" ht="15.75" customHeight="1">
      <c r="A34" s="180" t="s">
        <v>225</v>
      </c>
      <c r="B34" s="67" t="s">
        <v>121</v>
      </c>
      <c r="C34" s="79">
        <v>8</v>
      </c>
      <c r="D34" s="68">
        <f t="shared" si="0"/>
        <v>80</v>
      </c>
      <c r="E34" s="80">
        <v>0</v>
      </c>
      <c r="F34" s="80">
        <v>0</v>
      </c>
      <c r="G34" s="80">
        <v>12</v>
      </c>
      <c r="H34" s="80">
        <v>0</v>
      </c>
      <c r="I34" s="80">
        <v>34</v>
      </c>
      <c r="J34" s="80"/>
      <c r="K34" s="80"/>
      <c r="L34" s="80">
        <v>0</v>
      </c>
      <c r="M34" s="80">
        <v>34</v>
      </c>
      <c r="N34" s="80">
        <v>0</v>
      </c>
      <c r="O34" s="69">
        <f t="shared" si="1"/>
        <v>80</v>
      </c>
      <c r="P34" s="70">
        <f t="shared" si="2"/>
        <v>8</v>
      </c>
      <c r="Q34" s="48"/>
      <c r="R34" s="48"/>
      <c r="S34" s="48"/>
      <c r="T34" s="48"/>
    </row>
    <row r="35" spans="1:20" ht="15.75" customHeight="1">
      <c r="A35" s="181"/>
      <c r="B35" s="67" t="s">
        <v>122</v>
      </c>
      <c r="C35" s="79">
        <v>12</v>
      </c>
      <c r="D35" s="68">
        <f t="shared" si="0"/>
        <v>120</v>
      </c>
      <c r="E35" s="80">
        <v>0</v>
      </c>
      <c r="F35" s="80">
        <v>0</v>
      </c>
      <c r="G35" s="80">
        <v>18</v>
      </c>
      <c r="H35" s="80">
        <v>0</v>
      </c>
      <c r="I35" s="80">
        <v>51</v>
      </c>
      <c r="J35" s="80"/>
      <c r="K35" s="80"/>
      <c r="L35" s="80">
        <v>0</v>
      </c>
      <c r="M35" s="80">
        <v>51</v>
      </c>
      <c r="N35" s="80">
        <v>0</v>
      </c>
      <c r="O35" s="69">
        <f t="shared" si="1"/>
        <v>120</v>
      </c>
      <c r="P35" s="70">
        <f t="shared" si="2"/>
        <v>12</v>
      </c>
      <c r="Q35" s="48"/>
      <c r="R35" s="48"/>
      <c r="S35" s="48"/>
      <c r="T35" s="48"/>
    </row>
    <row r="36" spans="1:20" ht="15.75" customHeight="1">
      <c r="A36" s="180" t="s">
        <v>41</v>
      </c>
      <c r="B36" s="67" t="s">
        <v>121</v>
      </c>
      <c r="C36" s="79">
        <v>9</v>
      </c>
      <c r="D36" s="68">
        <f t="shared" si="0"/>
        <v>90</v>
      </c>
      <c r="E36" s="80">
        <v>2</v>
      </c>
      <c r="F36" s="80">
        <v>15</v>
      </c>
      <c r="G36" s="80">
        <v>0</v>
      </c>
      <c r="H36" s="80">
        <v>22</v>
      </c>
      <c r="I36" s="80"/>
      <c r="J36" s="80">
        <v>15</v>
      </c>
      <c r="K36" s="80">
        <v>18</v>
      </c>
      <c r="L36" s="80"/>
      <c r="M36" s="80"/>
      <c r="N36" s="80">
        <v>18</v>
      </c>
      <c r="O36" s="69">
        <f aca="true" t="shared" si="3" ref="O36:O59">SUM(E36:N36)</f>
        <v>90</v>
      </c>
      <c r="P36" s="70">
        <f aca="true" t="shared" si="4" ref="P36:P59">SUM(E36:N36)/10</f>
        <v>9</v>
      </c>
      <c r="Q36" s="48"/>
      <c r="R36" s="48"/>
      <c r="S36" s="48"/>
      <c r="T36" s="48"/>
    </row>
    <row r="37" spans="1:20" ht="15.75" customHeight="1">
      <c r="A37" s="181"/>
      <c r="B37" s="67" t="s">
        <v>122</v>
      </c>
      <c r="C37" s="79">
        <v>11</v>
      </c>
      <c r="D37" s="68">
        <f t="shared" si="0"/>
        <v>110</v>
      </c>
      <c r="E37" s="80">
        <v>2</v>
      </c>
      <c r="F37" s="80">
        <v>20</v>
      </c>
      <c r="G37" s="80">
        <v>0</v>
      </c>
      <c r="H37" s="80">
        <v>28</v>
      </c>
      <c r="I37" s="80"/>
      <c r="J37" s="80">
        <v>20</v>
      </c>
      <c r="K37" s="80">
        <v>20</v>
      </c>
      <c r="L37" s="80"/>
      <c r="M37" s="80"/>
      <c r="N37" s="80">
        <v>20</v>
      </c>
      <c r="O37" s="69">
        <f t="shared" si="3"/>
        <v>110</v>
      </c>
      <c r="P37" s="70">
        <f t="shared" si="4"/>
        <v>11</v>
      </c>
      <c r="Q37" s="48"/>
      <c r="R37" s="48"/>
      <c r="S37" s="48"/>
      <c r="T37" s="48"/>
    </row>
    <row r="38" spans="1:20" ht="15.75" customHeight="1">
      <c r="A38" s="182" t="s">
        <v>29</v>
      </c>
      <c r="B38" s="67" t="s">
        <v>121</v>
      </c>
      <c r="C38" s="79">
        <v>95</v>
      </c>
      <c r="D38" s="68">
        <f t="shared" si="0"/>
        <v>950</v>
      </c>
      <c r="E38" s="80">
        <v>95.8</v>
      </c>
      <c r="F38" s="80">
        <v>95</v>
      </c>
      <c r="G38" s="80">
        <v>80</v>
      </c>
      <c r="H38" s="80">
        <v>77</v>
      </c>
      <c r="I38" s="80">
        <v>98.8</v>
      </c>
      <c r="J38" s="80">
        <v>107</v>
      </c>
      <c r="K38" s="80">
        <v>105</v>
      </c>
      <c r="L38" s="80">
        <v>118.8</v>
      </c>
      <c r="M38" s="80">
        <v>90</v>
      </c>
      <c r="N38" s="80">
        <v>80</v>
      </c>
      <c r="O38" s="69">
        <f t="shared" si="3"/>
        <v>947.4</v>
      </c>
      <c r="P38" s="70">
        <f t="shared" si="4"/>
        <v>94.74</v>
      </c>
      <c r="Q38" s="48"/>
      <c r="R38" s="48"/>
      <c r="S38" s="48"/>
      <c r="T38" s="48"/>
    </row>
    <row r="39" spans="1:20" ht="15.75" customHeight="1">
      <c r="A39" s="183"/>
      <c r="B39" s="67" t="s">
        <v>122</v>
      </c>
      <c r="C39" s="79">
        <v>100</v>
      </c>
      <c r="D39" s="68">
        <f t="shared" si="0"/>
        <v>1000</v>
      </c>
      <c r="E39" s="80">
        <v>102</v>
      </c>
      <c r="F39" s="80">
        <v>100</v>
      </c>
      <c r="G39" s="80">
        <v>90</v>
      </c>
      <c r="H39" s="80">
        <v>77</v>
      </c>
      <c r="I39" s="80">
        <v>105</v>
      </c>
      <c r="J39" s="80">
        <v>107</v>
      </c>
      <c r="K39" s="80">
        <v>105</v>
      </c>
      <c r="L39" s="80">
        <v>125</v>
      </c>
      <c r="M39" s="80">
        <v>100</v>
      </c>
      <c r="N39" s="80">
        <v>90</v>
      </c>
      <c r="O39" s="69">
        <f t="shared" si="3"/>
        <v>1001</v>
      </c>
      <c r="P39" s="70">
        <f t="shared" si="4"/>
        <v>100.1</v>
      </c>
      <c r="Q39" s="48"/>
      <c r="R39" s="48"/>
      <c r="S39" s="48"/>
      <c r="T39" s="48"/>
    </row>
    <row r="40" spans="1:20" ht="15.75" customHeight="1">
      <c r="A40" s="182" t="s">
        <v>61</v>
      </c>
      <c r="B40" s="67" t="s">
        <v>121</v>
      </c>
      <c r="C40" s="79">
        <v>25</v>
      </c>
      <c r="D40" s="68">
        <f t="shared" si="0"/>
        <v>250</v>
      </c>
      <c r="E40" s="80">
        <f>'меню '!E50+'меню '!E75+'меню '!E65</f>
        <v>42.3</v>
      </c>
      <c r="F40" s="80">
        <v>1.5</v>
      </c>
      <c r="G40" s="80">
        <f>'меню '!E211+'меню '!E219+'меню '!E233+'меню '!E239</f>
        <v>38.8</v>
      </c>
      <c r="H40" s="80">
        <v>2</v>
      </c>
      <c r="I40" s="80">
        <f>'меню '!E414+'меню '!E433+'меню '!E439</f>
        <v>29.5</v>
      </c>
      <c r="J40" s="80">
        <v>3.6</v>
      </c>
      <c r="K40" s="80">
        <f>'меню '!E590+'меню '!E602+'меню '!E608+'меню '!E629</f>
        <v>36.8</v>
      </c>
      <c r="L40" s="80">
        <f>'меню '!E687+'меню '!E693</f>
        <v>29.2</v>
      </c>
      <c r="M40" s="80">
        <f>'меню '!E769+'меню '!E780+'меню '!E786+'меню '!E811</f>
        <v>32.3</v>
      </c>
      <c r="N40" s="80">
        <f>'меню '!E855+'меню '!E878</f>
        <v>24</v>
      </c>
      <c r="O40" s="69">
        <f t="shared" si="3"/>
        <v>240</v>
      </c>
      <c r="P40" s="70">
        <f t="shared" si="4"/>
        <v>24</v>
      </c>
      <c r="Q40" s="48"/>
      <c r="R40" s="48"/>
      <c r="S40" s="48"/>
      <c r="T40" s="48"/>
    </row>
    <row r="41" spans="1:20" ht="15.75" customHeight="1">
      <c r="A41" s="183"/>
      <c r="B41" s="67" t="s">
        <v>122</v>
      </c>
      <c r="C41" s="79">
        <v>29</v>
      </c>
      <c r="D41" s="68">
        <f t="shared" si="0"/>
        <v>290</v>
      </c>
      <c r="E41" s="80">
        <f>'меню '!G75+'меню '!H65+'меню '!H50</f>
        <v>46.7</v>
      </c>
      <c r="F41" s="80">
        <v>1.5</v>
      </c>
      <c r="G41" s="80">
        <f>'меню '!H211+'меню '!H219+'меню '!H233+'меню '!H239</f>
        <v>45.3</v>
      </c>
      <c r="H41" s="80">
        <v>2</v>
      </c>
      <c r="I41" s="80">
        <f>'меню '!G439+'меню '!G433+'меню '!G414</f>
        <v>34.699999999999996</v>
      </c>
      <c r="J41" s="80">
        <v>4.8</v>
      </c>
      <c r="K41" s="80">
        <f>'меню '!G629+'меню '!G608+'меню '!G602+'меню '!G590</f>
        <v>42.3</v>
      </c>
      <c r="L41" s="80">
        <f>'меню '!G693+'меню '!G687</f>
        <v>34.4</v>
      </c>
      <c r="M41" s="80">
        <f>'меню '!G811+'меню '!G786+'меню '!G780</f>
        <v>35.3</v>
      </c>
      <c r="N41" s="80">
        <f>'меню '!G878+'меню '!G855</f>
        <v>30</v>
      </c>
      <c r="O41" s="69">
        <f t="shared" si="3"/>
        <v>277</v>
      </c>
      <c r="P41" s="70">
        <f t="shared" si="4"/>
        <v>27.7</v>
      </c>
      <c r="Q41" s="48"/>
      <c r="R41" s="48"/>
      <c r="S41" s="48"/>
      <c r="T41" s="48"/>
    </row>
    <row r="42" spans="1:20" ht="15.75" customHeight="1">
      <c r="A42" s="180" t="s">
        <v>116</v>
      </c>
      <c r="B42" s="67" t="s">
        <v>121</v>
      </c>
      <c r="C42" s="79">
        <v>12</v>
      </c>
      <c r="D42" s="68">
        <f t="shared" si="0"/>
        <v>120</v>
      </c>
      <c r="E42" s="80">
        <v>25</v>
      </c>
      <c r="F42" s="80">
        <v>15</v>
      </c>
      <c r="G42" s="80"/>
      <c r="H42" s="80">
        <v>15</v>
      </c>
      <c r="I42" s="80">
        <v>15</v>
      </c>
      <c r="J42" s="80">
        <v>17.5</v>
      </c>
      <c r="K42" s="80"/>
      <c r="L42" s="80">
        <v>15</v>
      </c>
      <c r="M42" s="80"/>
      <c r="N42" s="80">
        <v>17.5</v>
      </c>
      <c r="O42" s="69">
        <f t="shared" si="3"/>
        <v>120</v>
      </c>
      <c r="P42" s="70">
        <f t="shared" si="4"/>
        <v>12</v>
      </c>
      <c r="Q42" s="189"/>
      <c r="R42" s="189"/>
      <c r="S42" s="189"/>
      <c r="T42" s="189"/>
    </row>
    <row r="43" spans="1:20" ht="15.75" customHeight="1">
      <c r="A43" s="181"/>
      <c r="B43" s="67" t="s">
        <v>122</v>
      </c>
      <c r="C43" s="79">
        <v>20</v>
      </c>
      <c r="D43" s="68">
        <f t="shared" si="0"/>
        <v>200</v>
      </c>
      <c r="E43" s="80">
        <v>30</v>
      </c>
      <c r="F43" s="80">
        <v>33</v>
      </c>
      <c r="G43" s="80"/>
      <c r="H43" s="80">
        <v>33</v>
      </c>
      <c r="I43" s="80">
        <v>20</v>
      </c>
      <c r="J43" s="80">
        <v>30</v>
      </c>
      <c r="K43" s="80"/>
      <c r="L43" s="80">
        <v>20</v>
      </c>
      <c r="M43" s="80"/>
      <c r="N43" s="80">
        <v>33</v>
      </c>
      <c r="O43" s="69">
        <f t="shared" si="3"/>
        <v>199</v>
      </c>
      <c r="P43" s="70">
        <f t="shared" si="4"/>
        <v>19.9</v>
      </c>
      <c r="Q43" s="48"/>
      <c r="R43" s="48"/>
      <c r="S43" s="48"/>
      <c r="T43" s="48"/>
    </row>
    <row r="44" spans="1:20" ht="15.75" customHeight="1">
      <c r="A44" s="190" t="s">
        <v>197</v>
      </c>
      <c r="B44" s="67" t="s">
        <v>121</v>
      </c>
      <c r="C44" s="79">
        <v>1</v>
      </c>
      <c r="D44" s="68">
        <f t="shared" si="0"/>
        <v>10</v>
      </c>
      <c r="E44" s="80"/>
      <c r="F44" s="80">
        <v>1.6</v>
      </c>
      <c r="G44" s="80"/>
      <c r="H44" s="80">
        <v>1.6</v>
      </c>
      <c r="I44" s="80">
        <v>1.6</v>
      </c>
      <c r="J44" s="80"/>
      <c r="K44" s="80">
        <v>1.6</v>
      </c>
      <c r="L44" s="80">
        <v>1.6</v>
      </c>
      <c r="M44" s="80"/>
      <c r="N44" s="80">
        <v>1.6</v>
      </c>
      <c r="O44" s="69">
        <f t="shared" si="3"/>
        <v>9.6</v>
      </c>
      <c r="P44" s="70">
        <f t="shared" si="4"/>
        <v>0.96</v>
      </c>
      <c r="Q44" s="48" t="s">
        <v>450</v>
      </c>
      <c r="R44" s="48"/>
      <c r="S44" s="48"/>
      <c r="T44" s="48"/>
    </row>
    <row r="45" spans="1:20" ht="15.75" customHeight="1">
      <c r="A45" s="191"/>
      <c r="B45" s="67" t="s">
        <v>122</v>
      </c>
      <c r="C45" s="79">
        <v>1.2</v>
      </c>
      <c r="D45" s="68">
        <f t="shared" si="0"/>
        <v>12</v>
      </c>
      <c r="E45" s="80"/>
      <c r="F45" s="80">
        <v>2</v>
      </c>
      <c r="G45" s="80"/>
      <c r="H45" s="80">
        <v>2</v>
      </c>
      <c r="I45" s="80">
        <v>2</v>
      </c>
      <c r="J45" s="80"/>
      <c r="K45" s="80">
        <v>2</v>
      </c>
      <c r="L45" s="80">
        <v>2</v>
      </c>
      <c r="M45" s="80"/>
      <c r="N45" s="80">
        <v>2</v>
      </c>
      <c r="O45" s="69">
        <f t="shared" si="3"/>
        <v>12</v>
      </c>
      <c r="P45" s="70">
        <f t="shared" si="4"/>
        <v>1.2</v>
      </c>
      <c r="Q45" s="48"/>
      <c r="R45" s="48"/>
      <c r="S45" s="48"/>
      <c r="T45" s="48"/>
    </row>
    <row r="46" spans="1:20" ht="15.75" customHeight="1">
      <c r="A46" s="182" t="s">
        <v>47</v>
      </c>
      <c r="B46" s="67" t="s">
        <v>121</v>
      </c>
      <c r="C46" s="79">
        <v>0.5</v>
      </c>
      <c r="D46" s="68">
        <f t="shared" si="0"/>
        <v>5</v>
      </c>
      <c r="E46" s="80"/>
      <c r="F46" s="80"/>
      <c r="G46" s="80">
        <v>2.5</v>
      </c>
      <c r="H46" s="80"/>
      <c r="I46" s="80"/>
      <c r="J46" s="80"/>
      <c r="K46" s="80"/>
      <c r="L46" s="80"/>
      <c r="M46" s="80">
        <v>2.5</v>
      </c>
      <c r="N46" s="80"/>
      <c r="O46" s="69">
        <f t="shared" si="3"/>
        <v>5</v>
      </c>
      <c r="P46" s="70">
        <f t="shared" si="4"/>
        <v>0.5</v>
      </c>
      <c r="Q46" s="48"/>
      <c r="R46" s="48"/>
      <c r="S46" s="48"/>
      <c r="T46" s="48"/>
    </row>
    <row r="47" spans="1:20" ht="15.75" customHeight="1">
      <c r="A47" s="183"/>
      <c r="B47" s="67" t="s">
        <v>122</v>
      </c>
      <c r="C47" s="79">
        <v>0.6</v>
      </c>
      <c r="D47" s="68">
        <f t="shared" si="0"/>
        <v>6</v>
      </c>
      <c r="E47" s="80"/>
      <c r="F47" s="80"/>
      <c r="G47" s="80">
        <v>3</v>
      </c>
      <c r="H47" s="80"/>
      <c r="I47" s="80"/>
      <c r="J47" s="80"/>
      <c r="K47" s="80"/>
      <c r="L47" s="80"/>
      <c r="M47" s="80">
        <v>3</v>
      </c>
      <c r="N47" s="80"/>
      <c r="O47" s="69">
        <f t="shared" si="3"/>
        <v>6</v>
      </c>
      <c r="P47" s="70">
        <f t="shared" si="4"/>
        <v>0.6</v>
      </c>
      <c r="Q47" s="48"/>
      <c r="R47" s="48"/>
      <c r="S47" s="48"/>
      <c r="T47" s="48"/>
    </row>
    <row r="48" spans="1:20" ht="15.75" customHeight="1">
      <c r="A48" s="182" t="s">
        <v>35</v>
      </c>
      <c r="B48" s="67" t="s">
        <v>121</v>
      </c>
      <c r="C48" s="79">
        <v>0.5</v>
      </c>
      <c r="D48" s="68">
        <f t="shared" si="0"/>
        <v>5</v>
      </c>
      <c r="E48" s="80">
        <v>1</v>
      </c>
      <c r="F48" s="80">
        <v>0.5</v>
      </c>
      <c r="G48" s="80">
        <v>0.5</v>
      </c>
      <c r="H48" s="80">
        <v>0.5</v>
      </c>
      <c r="I48" s="80"/>
      <c r="J48" s="80">
        <v>1</v>
      </c>
      <c r="K48" s="80">
        <v>0.5</v>
      </c>
      <c r="L48" s="80">
        <v>0.5</v>
      </c>
      <c r="M48" s="80"/>
      <c r="N48" s="80">
        <v>0.5</v>
      </c>
      <c r="O48" s="69">
        <f t="shared" si="3"/>
        <v>5</v>
      </c>
      <c r="P48" s="70">
        <f t="shared" si="4"/>
        <v>0.5</v>
      </c>
      <c r="Q48" s="48"/>
      <c r="R48" s="48"/>
      <c r="S48" s="48"/>
      <c r="T48" s="48"/>
    </row>
    <row r="49" spans="1:20" ht="15.75" customHeight="1">
      <c r="A49" s="183"/>
      <c r="B49" s="67" t="s">
        <v>122</v>
      </c>
      <c r="C49" s="79">
        <v>0.6</v>
      </c>
      <c r="D49" s="68">
        <f t="shared" si="0"/>
        <v>6</v>
      </c>
      <c r="E49" s="80">
        <v>1.2</v>
      </c>
      <c r="F49" s="80">
        <v>0.6</v>
      </c>
      <c r="G49" s="80">
        <v>0.6</v>
      </c>
      <c r="H49" s="80">
        <v>0.6</v>
      </c>
      <c r="I49" s="80"/>
      <c r="J49" s="80">
        <v>1.2</v>
      </c>
      <c r="K49" s="80">
        <v>0.6</v>
      </c>
      <c r="L49" s="80">
        <v>0.6</v>
      </c>
      <c r="M49" s="80"/>
      <c r="N49" s="80">
        <v>0.6</v>
      </c>
      <c r="O49" s="69">
        <f t="shared" si="3"/>
        <v>5.999999999999999</v>
      </c>
      <c r="P49" s="70">
        <f t="shared" si="4"/>
        <v>0.5999999999999999</v>
      </c>
      <c r="Q49" s="48"/>
      <c r="R49" s="48"/>
      <c r="S49" s="48"/>
      <c r="T49" s="48"/>
    </row>
    <row r="50" spans="1:20" ht="15.75" customHeight="1">
      <c r="A50" s="182" t="s">
        <v>42</v>
      </c>
      <c r="B50" s="67" t="s">
        <v>121</v>
      </c>
      <c r="C50" s="79">
        <v>100</v>
      </c>
      <c r="D50" s="68">
        <f t="shared" si="0"/>
        <v>1000</v>
      </c>
      <c r="E50" s="80">
        <v>100</v>
      </c>
      <c r="F50" s="80">
        <v>0</v>
      </c>
      <c r="G50" s="80">
        <v>100</v>
      </c>
      <c r="H50" s="80">
        <v>100</v>
      </c>
      <c r="I50" s="80">
        <v>130</v>
      </c>
      <c r="J50" s="80">
        <v>100</v>
      </c>
      <c r="K50" s="80">
        <v>135</v>
      </c>
      <c r="L50" s="80">
        <v>100</v>
      </c>
      <c r="M50" s="80">
        <v>135</v>
      </c>
      <c r="N50" s="80">
        <v>100</v>
      </c>
      <c r="O50" s="69">
        <f t="shared" si="3"/>
        <v>1000</v>
      </c>
      <c r="P50" s="70">
        <f t="shared" si="4"/>
        <v>100</v>
      </c>
      <c r="Q50" s="48"/>
      <c r="R50" s="48"/>
      <c r="S50" s="48"/>
      <c r="T50" s="48"/>
    </row>
    <row r="51" spans="1:20" ht="15.75" customHeight="1">
      <c r="A51" s="183"/>
      <c r="B51" s="67" t="s">
        <v>122</v>
      </c>
      <c r="C51" s="79">
        <v>100</v>
      </c>
      <c r="D51" s="68">
        <f t="shared" si="0"/>
        <v>1000</v>
      </c>
      <c r="E51" s="80">
        <v>100</v>
      </c>
      <c r="F51" s="80">
        <v>0</v>
      </c>
      <c r="G51" s="80">
        <v>100</v>
      </c>
      <c r="H51" s="80">
        <v>100</v>
      </c>
      <c r="I51" s="80">
        <v>200</v>
      </c>
      <c r="J51" s="80">
        <v>100</v>
      </c>
      <c r="K51" s="80">
        <v>0</v>
      </c>
      <c r="L51" s="80">
        <v>100</v>
      </c>
      <c r="M51" s="80">
        <v>200</v>
      </c>
      <c r="N51" s="80">
        <v>100</v>
      </c>
      <c r="O51" s="69">
        <f t="shared" si="3"/>
        <v>1000</v>
      </c>
      <c r="P51" s="70">
        <f t="shared" si="4"/>
        <v>100</v>
      </c>
      <c r="Q51" s="48"/>
      <c r="R51" s="48"/>
      <c r="S51" s="48"/>
      <c r="T51" s="48"/>
    </row>
    <row r="52" spans="1:20" ht="15.75" customHeight="1">
      <c r="A52" s="182" t="s">
        <v>26</v>
      </c>
      <c r="B52" s="67" t="s">
        <v>121</v>
      </c>
      <c r="C52" s="79">
        <v>0.4</v>
      </c>
      <c r="D52" s="68">
        <f t="shared" si="0"/>
        <v>4</v>
      </c>
      <c r="E52" s="80">
        <v>0.7</v>
      </c>
      <c r="F52" s="80"/>
      <c r="G52" s="80">
        <v>0.7</v>
      </c>
      <c r="H52" s="80"/>
      <c r="I52" s="80">
        <v>0.7</v>
      </c>
      <c r="J52" s="80"/>
      <c r="K52" s="80">
        <v>0.7</v>
      </c>
      <c r="L52" s="80">
        <v>0.7</v>
      </c>
      <c r="M52" s="80">
        <v>0.7</v>
      </c>
      <c r="N52" s="80"/>
      <c r="O52" s="69">
        <f t="shared" si="3"/>
        <v>4.2</v>
      </c>
      <c r="P52" s="70">
        <f t="shared" si="4"/>
        <v>0.42000000000000004</v>
      </c>
      <c r="Q52" s="48"/>
      <c r="R52" s="48"/>
      <c r="S52" s="48"/>
      <c r="T52" s="48"/>
    </row>
    <row r="53" spans="1:20" ht="15.75" customHeight="1">
      <c r="A53" s="183"/>
      <c r="B53" s="67" t="s">
        <v>122</v>
      </c>
      <c r="C53" s="79">
        <v>0.5</v>
      </c>
      <c r="D53" s="68">
        <f t="shared" si="0"/>
        <v>5</v>
      </c>
      <c r="E53" s="80">
        <v>0.9</v>
      </c>
      <c r="F53" s="80"/>
      <c r="G53" s="80">
        <v>0.9</v>
      </c>
      <c r="H53" s="80"/>
      <c r="I53" s="80">
        <v>0.9</v>
      </c>
      <c r="J53" s="80"/>
      <c r="K53" s="80">
        <v>0.9</v>
      </c>
      <c r="L53" s="80">
        <v>0.9</v>
      </c>
      <c r="M53" s="80">
        <v>0.9</v>
      </c>
      <c r="N53" s="80"/>
      <c r="O53" s="69">
        <f t="shared" si="3"/>
        <v>5.4</v>
      </c>
      <c r="P53" s="70">
        <f t="shared" si="4"/>
        <v>0.54</v>
      </c>
      <c r="Q53" s="48"/>
      <c r="R53" s="48"/>
      <c r="S53" s="48"/>
      <c r="T53" s="48"/>
    </row>
    <row r="54" spans="1:20" ht="15.75" customHeight="1">
      <c r="A54" s="180" t="s">
        <v>22</v>
      </c>
      <c r="B54" s="67" t="s">
        <v>121</v>
      </c>
      <c r="C54" s="79">
        <v>40</v>
      </c>
      <c r="D54" s="68">
        <f t="shared" si="0"/>
        <v>400</v>
      </c>
      <c r="E54" s="80">
        <v>40</v>
      </c>
      <c r="F54" s="80">
        <v>40</v>
      </c>
      <c r="G54" s="80">
        <v>40</v>
      </c>
      <c r="H54" s="80">
        <v>40</v>
      </c>
      <c r="I54" s="80">
        <v>40</v>
      </c>
      <c r="J54" s="80">
        <v>40</v>
      </c>
      <c r="K54" s="80">
        <v>40</v>
      </c>
      <c r="L54" s="80">
        <v>40</v>
      </c>
      <c r="M54" s="80">
        <v>40</v>
      </c>
      <c r="N54" s="80">
        <v>40</v>
      </c>
      <c r="O54" s="69">
        <f t="shared" si="3"/>
        <v>400</v>
      </c>
      <c r="P54" s="70">
        <f t="shared" si="4"/>
        <v>40</v>
      </c>
      <c r="Q54" s="48"/>
      <c r="R54" s="48"/>
      <c r="S54" s="48"/>
      <c r="T54" s="48"/>
    </row>
    <row r="55" spans="1:20" ht="15.75" customHeight="1">
      <c r="A55" s="181"/>
      <c r="B55" s="67" t="s">
        <v>122</v>
      </c>
      <c r="C55" s="79">
        <v>50</v>
      </c>
      <c r="D55" s="68">
        <f t="shared" si="0"/>
        <v>500</v>
      </c>
      <c r="E55" s="80">
        <v>50</v>
      </c>
      <c r="F55" s="80">
        <v>50</v>
      </c>
      <c r="G55" s="80">
        <v>50</v>
      </c>
      <c r="H55" s="80">
        <v>50</v>
      </c>
      <c r="I55" s="80">
        <v>50</v>
      </c>
      <c r="J55" s="80">
        <v>50</v>
      </c>
      <c r="K55" s="80">
        <v>50</v>
      </c>
      <c r="L55" s="80">
        <v>50</v>
      </c>
      <c r="M55" s="80">
        <v>50</v>
      </c>
      <c r="N55" s="80">
        <v>50</v>
      </c>
      <c r="O55" s="69">
        <f t="shared" si="3"/>
        <v>500</v>
      </c>
      <c r="P55" s="70">
        <f t="shared" si="4"/>
        <v>50</v>
      </c>
      <c r="Q55" s="48"/>
      <c r="R55" s="48"/>
      <c r="S55" s="48"/>
      <c r="T55" s="48"/>
    </row>
    <row r="56" spans="1:20" ht="15.75" customHeight="1">
      <c r="A56" s="180" t="s">
        <v>44</v>
      </c>
      <c r="B56" s="67" t="s">
        <v>121</v>
      </c>
      <c r="C56" s="79">
        <v>60</v>
      </c>
      <c r="D56" s="68">
        <f t="shared" si="0"/>
        <v>600</v>
      </c>
      <c r="E56" s="80">
        <v>61</v>
      </c>
      <c r="F56" s="80">
        <v>60</v>
      </c>
      <c r="G56" s="80">
        <v>54.5</v>
      </c>
      <c r="H56" s="80">
        <v>53.7</v>
      </c>
      <c r="I56" s="80">
        <v>73.1</v>
      </c>
      <c r="J56" s="80">
        <v>60</v>
      </c>
      <c r="K56" s="80">
        <v>68.1</v>
      </c>
      <c r="L56" s="80">
        <v>55.5</v>
      </c>
      <c r="M56" s="80">
        <v>67</v>
      </c>
      <c r="N56" s="80">
        <v>45</v>
      </c>
      <c r="O56" s="69">
        <f t="shared" si="3"/>
        <v>597.9</v>
      </c>
      <c r="P56" s="70">
        <f t="shared" si="4"/>
        <v>59.79</v>
      </c>
      <c r="Q56" s="48"/>
      <c r="R56" s="48"/>
      <c r="S56" s="48"/>
      <c r="T56" s="48"/>
    </row>
    <row r="57" spans="1:20" ht="15.75" customHeight="1">
      <c r="A57" s="181"/>
      <c r="B57" s="67" t="s">
        <v>122</v>
      </c>
      <c r="C57" s="79">
        <v>80</v>
      </c>
      <c r="D57" s="68">
        <f t="shared" si="0"/>
        <v>800</v>
      </c>
      <c r="E57" s="80">
        <v>83</v>
      </c>
      <c r="F57" s="80">
        <v>80</v>
      </c>
      <c r="G57" s="80">
        <v>76</v>
      </c>
      <c r="H57" s="80">
        <v>75</v>
      </c>
      <c r="I57" s="80">
        <v>88.1</v>
      </c>
      <c r="J57" s="80">
        <v>75</v>
      </c>
      <c r="K57" s="80">
        <v>93.1</v>
      </c>
      <c r="L57" s="80">
        <v>75</v>
      </c>
      <c r="M57" s="80">
        <v>88</v>
      </c>
      <c r="N57" s="80">
        <v>65</v>
      </c>
      <c r="O57" s="69">
        <f t="shared" si="3"/>
        <v>798.2</v>
      </c>
      <c r="P57" s="70">
        <f t="shared" si="4"/>
        <v>79.82000000000001</v>
      </c>
      <c r="Q57" s="48"/>
      <c r="R57" s="48"/>
      <c r="S57" s="48"/>
      <c r="T57" s="48"/>
    </row>
    <row r="58" spans="1:20" ht="15.75" customHeight="1">
      <c r="A58" s="180" t="s">
        <v>146</v>
      </c>
      <c r="B58" s="67" t="s">
        <v>121</v>
      </c>
      <c r="C58" s="79">
        <v>2</v>
      </c>
      <c r="D58" s="68">
        <f t="shared" si="0"/>
        <v>20</v>
      </c>
      <c r="E58" s="80">
        <v>4.5</v>
      </c>
      <c r="F58" s="80"/>
      <c r="G58" s="80">
        <v>0.9</v>
      </c>
      <c r="H58" s="80"/>
      <c r="I58" s="80">
        <v>5.4</v>
      </c>
      <c r="J58" s="80"/>
      <c r="K58" s="80"/>
      <c r="L58" s="80">
        <v>4.5</v>
      </c>
      <c r="M58" s="80"/>
      <c r="N58" s="80"/>
      <c r="O58" s="69">
        <f t="shared" si="3"/>
        <v>15.3</v>
      </c>
      <c r="P58" s="70">
        <f t="shared" si="4"/>
        <v>1.53</v>
      </c>
      <c r="Q58" s="48"/>
      <c r="R58" s="48"/>
      <c r="S58" s="48"/>
      <c r="T58" s="48"/>
    </row>
    <row r="59" spans="1:20" ht="15.75" customHeight="1">
      <c r="A59" s="181"/>
      <c r="B59" s="67" t="s">
        <v>122</v>
      </c>
      <c r="C59" s="79">
        <v>3</v>
      </c>
      <c r="D59" s="68">
        <f t="shared" si="0"/>
        <v>30</v>
      </c>
      <c r="E59" s="80">
        <v>6</v>
      </c>
      <c r="F59" s="80"/>
      <c r="G59" s="80">
        <v>0.9</v>
      </c>
      <c r="H59" s="80"/>
      <c r="I59" s="80">
        <v>6.9</v>
      </c>
      <c r="J59" s="80"/>
      <c r="K59" s="80"/>
      <c r="L59" s="80">
        <v>6</v>
      </c>
      <c r="M59" s="80"/>
      <c r="N59" s="80"/>
      <c r="O59" s="69">
        <f t="shared" si="3"/>
        <v>19.8</v>
      </c>
      <c r="P59" s="70">
        <f t="shared" si="4"/>
        <v>1.98</v>
      </c>
      <c r="Q59" s="48"/>
      <c r="R59" s="48"/>
      <c r="S59" s="48"/>
      <c r="T59" s="48"/>
    </row>
    <row r="61" spans="1:7" ht="12.75">
      <c r="A61" t="s">
        <v>314</v>
      </c>
      <c r="G61" t="s">
        <v>333</v>
      </c>
    </row>
    <row r="62" spans="1:9" ht="12.75">
      <c r="A62" s="1" t="s">
        <v>73</v>
      </c>
      <c r="B62" s="1"/>
      <c r="C62" s="1"/>
      <c r="D62" s="1" t="s">
        <v>121</v>
      </c>
      <c r="E62" s="1" t="s">
        <v>122</v>
      </c>
      <c r="G62" t="s">
        <v>121</v>
      </c>
      <c r="I62" t="s">
        <v>122</v>
      </c>
    </row>
    <row r="63" spans="1:9" ht="12.75">
      <c r="A63" s="2" t="s">
        <v>321</v>
      </c>
      <c r="B63" s="1"/>
      <c r="C63" s="1"/>
      <c r="D63" s="18">
        <v>0.75</v>
      </c>
      <c r="E63" s="17">
        <v>0.749</v>
      </c>
      <c r="G63" t="s">
        <v>325</v>
      </c>
      <c r="I63" t="s">
        <v>329</v>
      </c>
    </row>
    <row r="64" spans="1:9" ht="12.75">
      <c r="A64" s="2" t="s">
        <v>322</v>
      </c>
      <c r="B64" s="1"/>
      <c r="C64" s="1"/>
      <c r="D64" s="19">
        <v>0.698</v>
      </c>
      <c r="E64" s="18">
        <v>0.7</v>
      </c>
      <c r="G64" t="s">
        <v>326</v>
      </c>
      <c r="I64" t="s">
        <v>330</v>
      </c>
    </row>
    <row r="65" spans="1:9" ht="12.75">
      <c r="A65" s="2" t="s">
        <v>323</v>
      </c>
      <c r="B65" s="1"/>
      <c r="C65" s="1"/>
      <c r="D65" s="19">
        <v>0.649</v>
      </c>
      <c r="E65" s="17">
        <v>0.651</v>
      </c>
      <c r="G65" t="s">
        <v>327</v>
      </c>
      <c r="I65" t="s">
        <v>331</v>
      </c>
    </row>
    <row r="66" spans="1:9" ht="12.75">
      <c r="A66" s="2" t="s">
        <v>324</v>
      </c>
      <c r="B66" s="1"/>
      <c r="C66" s="1"/>
      <c r="D66" s="18">
        <v>0.6</v>
      </c>
      <c r="E66" s="17">
        <v>0.598</v>
      </c>
      <c r="G66" t="s">
        <v>328</v>
      </c>
      <c r="I66" t="s">
        <v>332</v>
      </c>
    </row>
  </sheetData>
  <sheetProtection/>
  <mergeCells count="46">
    <mergeCell ref="H2:H3"/>
    <mergeCell ref="I2:I3"/>
    <mergeCell ref="N2:N3"/>
    <mergeCell ref="A1:P1"/>
    <mergeCell ref="A2:A3"/>
    <mergeCell ref="B2:B3"/>
    <mergeCell ref="C2:C3"/>
    <mergeCell ref="D2:D3"/>
    <mergeCell ref="E2:E3"/>
    <mergeCell ref="P2:P3"/>
    <mergeCell ref="O2:O3"/>
    <mergeCell ref="A12:A13"/>
    <mergeCell ref="A14:A15"/>
    <mergeCell ref="J2:J3"/>
    <mergeCell ref="K2:K3"/>
    <mergeCell ref="L2:L3"/>
    <mergeCell ref="M2:M3"/>
    <mergeCell ref="F2:F3"/>
    <mergeCell ref="G2:G3"/>
    <mergeCell ref="A4:A5"/>
    <mergeCell ref="A44:A45"/>
    <mergeCell ref="A28:A29"/>
    <mergeCell ref="A30:A31"/>
    <mergeCell ref="A32:A33"/>
    <mergeCell ref="A8:A9"/>
    <mergeCell ref="A16:A17"/>
    <mergeCell ref="A18:A19"/>
    <mergeCell ref="A20:A21"/>
    <mergeCell ref="A22:A23"/>
    <mergeCell ref="A10:A11"/>
    <mergeCell ref="A36:A37"/>
    <mergeCell ref="A24:A25"/>
    <mergeCell ref="A26:A27"/>
    <mergeCell ref="A38:A39"/>
    <mergeCell ref="A40:A41"/>
    <mergeCell ref="A42:A43"/>
    <mergeCell ref="Q42:T42"/>
    <mergeCell ref="A58:A59"/>
    <mergeCell ref="A6:A7"/>
    <mergeCell ref="A46:A47"/>
    <mergeCell ref="A48:A49"/>
    <mergeCell ref="A50:A51"/>
    <mergeCell ref="A52:A53"/>
    <mergeCell ref="A54:A55"/>
    <mergeCell ref="A56:A57"/>
    <mergeCell ref="A34:A35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spans="3:13" ht="12.75">
      <c r="C1" s="200" t="s">
        <v>553</v>
      </c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4" ht="36" customHeight="1">
      <c r="A2" s="194" t="s">
        <v>573</v>
      </c>
      <c r="B2" s="194"/>
      <c r="C2" s="194"/>
      <c r="D2" s="194"/>
    </row>
    <row r="3" spans="1:13" ht="25.5" customHeight="1">
      <c r="A3" s="195" t="s">
        <v>145</v>
      </c>
      <c r="B3" s="195"/>
      <c r="C3" s="195"/>
      <c r="D3" s="195"/>
      <c r="E3" s="7"/>
      <c r="F3" s="7"/>
      <c r="G3" s="7"/>
      <c r="H3" s="7"/>
      <c r="I3" s="7"/>
      <c r="J3" s="7"/>
      <c r="K3" s="7"/>
      <c r="L3" s="7"/>
      <c r="M3" s="7"/>
    </row>
    <row r="4" spans="1:4" ht="12.75">
      <c r="A4" s="3"/>
      <c r="B4" s="3"/>
      <c r="C4" s="3"/>
      <c r="D4" s="3"/>
    </row>
    <row r="5" spans="1:4" ht="30.75" customHeight="1">
      <c r="A5" s="196" t="s">
        <v>76</v>
      </c>
      <c r="B5" s="196" t="s">
        <v>73</v>
      </c>
      <c r="C5" s="198" t="s">
        <v>75</v>
      </c>
      <c r="D5" s="199"/>
    </row>
    <row r="6" spans="1:4" ht="73.5" customHeight="1">
      <c r="A6" s="197"/>
      <c r="B6" s="197"/>
      <c r="C6" s="22" t="s">
        <v>338</v>
      </c>
      <c r="D6" s="22" t="s">
        <v>339</v>
      </c>
    </row>
    <row r="7" spans="1:4" ht="54" customHeight="1">
      <c r="A7" s="23" t="s">
        <v>9</v>
      </c>
      <c r="B7" s="4">
        <v>0.2</v>
      </c>
      <c r="C7" s="5">
        <v>280</v>
      </c>
      <c r="D7" s="5">
        <v>360</v>
      </c>
    </row>
    <row r="8" spans="1:4" ht="54.75" customHeight="1">
      <c r="A8" s="23" t="s">
        <v>56</v>
      </c>
      <c r="B8" s="4">
        <v>0.05</v>
      </c>
      <c r="C8" s="5">
        <v>70</v>
      </c>
      <c r="D8" s="5">
        <v>90</v>
      </c>
    </row>
    <row r="9" spans="1:4" ht="57" customHeight="1">
      <c r="A9" s="23" t="s">
        <v>15</v>
      </c>
      <c r="B9" s="4">
        <v>0.35</v>
      </c>
      <c r="C9" s="5">
        <v>490</v>
      </c>
      <c r="D9" s="5">
        <v>630</v>
      </c>
    </row>
    <row r="10" spans="1:4" ht="61.5" customHeight="1">
      <c r="A10" s="23" t="s">
        <v>24</v>
      </c>
      <c r="B10" s="4">
        <v>0.15</v>
      </c>
      <c r="C10" s="5">
        <v>210</v>
      </c>
      <c r="D10" s="5">
        <v>270</v>
      </c>
    </row>
    <row r="11" spans="1:4" ht="72.75" customHeight="1">
      <c r="A11" s="23" t="s">
        <v>31</v>
      </c>
      <c r="B11" s="4">
        <v>0.25</v>
      </c>
      <c r="C11" s="5">
        <v>350</v>
      </c>
      <c r="D11" s="5">
        <v>450</v>
      </c>
    </row>
    <row r="12" spans="1:4" ht="74.25" customHeight="1">
      <c r="A12" s="23" t="s">
        <v>74</v>
      </c>
      <c r="B12" s="4">
        <v>1</v>
      </c>
      <c r="C12" s="5">
        <v>1400</v>
      </c>
      <c r="D12" s="5">
        <v>1800</v>
      </c>
    </row>
    <row r="13" ht="19.5" customHeight="1"/>
    <row r="14" spans="1:4" ht="19.5">
      <c r="A14" s="24" t="s">
        <v>340</v>
      </c>
      <c r="B14" s="20"/>
      <c r="C14" s="25">
        <v>42</v>
      </c>
      <c r="D14" s="25">
        <v>54</v>
      </c>
    </row>
    <row r="15" spans="1:4" ht="19.5">
      <c r="A15" s="24" t="s">
        <v>341</v>
      </c>
      <c r="B15" s="20"/>
      <c r="C15" s="25">
        <v>47</v>
      </c>
      <c r="D15" s="25">
        <v>60</v>
      </c>
    </row>
    <row r="16" spans="1:4" ht="19.5">
      <c r="A16" s="24" t="s">
        <v>342</v>
      </c>
      <c r="B16" s="20"/>
      <c r="C16" s="25">
        <v>203</v>
      </c>
      <c r="D16" s="25">
        <v>261</v>
      </c>
    </row>
    <row r="17" spans="1:4" ht="15.75">
      <c r="A17" s="20"/>
      <c r="B17" s="20"/>
      <c r="C17" s="20"/>
      <c r="D17" s="20"/>
    </row>
  </sheetData>
  <sheetProtection/>
  <mergeCells count="6">
    <mergeCell ref="A2:D2"/>
    <mergeCell ref="A3:D3"/>
    <mergeCell ref="A5:A6"/>
    <mergeCell ref="B5:B6"/>
    <mergeCell ref="C5:D5"/>
    <mergeCell ref="C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205" t="s">
        <v>554</v>
      </c>
      <c r="C1" s="205"/>
      <c r="D1" s="6"/>
    </row>
    <row r="2" spans="2:4" ht="12.75">
      <c r="B2" s="207" t="s">
        <v>555</v>
      </c>
      <c r="C2" s="207"/>
      <c r="D2" s="82"/>
    </row>
    <row r="3" spans="1:3" ht="33" customHeight="1">
      <c r="A3" s="202" t="s">
        <v>574</v>
      </c>
      <c r="B3" s="202"/>
      <c r="C3" s="202"/>
    </row>
    <row r="4" spans="1:3" ht="15.75">
      <c r="A4" s="178" t="s">
        <v>343</v>
      </c>
      <c r="B4" s="203" t="s">
        <v>344</v>
      </c>
      <c r="C4" s="204"/>
    </row>
    <row r="5" spans="1:3" ht="15.75">
      <c r="A5" s="179"/>
      <c r="B5" s="25" t="s">
        <v>345</v>
      </c>
      <c r="C5" s="25" t="s">
        <v>346</v>
      </c>
    </row>
    <row r="6" spans="1:3" ht="141.75" customHeight="1">
      <c r="A6" s="26" t="s">
        <v>356</v>
      </c>
      <c r="B6" s="29" t="s">
        <v>347</v>
      </c>
      <c r="C6" s="29" t="s">
        <v>348</v>
      </c>
    </row>
    <row r="7" spans="1:3" ht="31.5">
      <c r="A7" s="26" t="s">
        <v>349</v>
      </c>
      <c r="B7" s="29" t="s">
        <v>350</v>
      </c>
      <c r="C7" s="29" t="s">
        <v>351</v>
      </c>
    </row>
    <row r="8" spans="1:3" ht="15.75">
      <c r="A8" s="20" t="s">
        <v>352</v>
      </c>
      <c r="B8" s="29" t="s">
        <v>353</v>
      </c>
      <c r="C8" s="29" t="s">
        <v>354</v>
      </c>
    </row>
    <row r="9" spans="1:3" ht="47.25">
      <c r="A9" s="26" t="s">
        <v>357</v>
      </c>
      <c r="B9" s="29" t="s">
        <v>351</v>
      </c>
      <c r="C9" s="29" t="s">
        <v>355</v>
      </c>
    </row>
    <row r="10" spans="1:3" ht="15.75">
      <c r="A10" s="20" t="s">
        <v>358</v>
      </c>
      <c r="B10" s="29" t="s">
        <v>359</v>
      </c>
      <c r="C10" s="29" t="s">
        <v>347</v>
      </c>
    </row>
    <row r="11" spans="1:3" ht="63">
      <c r="A11" s="26" t="s">
        <v>360</v>
      </c>
      <c r="B11" s="29" t="s">
        <v>353</v>
      </c>
      <c r="C11" s="29" t="s">
        <v>354</v>
      </c>
    </row>
    <row r="12" spans="1:3" ht="15.75">
      <c r="A12" s="20" t="s">
        <v>28</v>
      </c>
      <c r="B12" s="29">
        <v>95</v>
      </c>
      <c r="C12" s="29">
        <v>100</v>
      </c>
    </row>
    <row r="13" spans="1:3" ht="15.75">
      <c r="A13" s="20"/>
      <c r="B13" s="20"/>
      <c r="C13" s="20"/>
    </row>
    <row r="14" spans="1:3" ht="15.75">
      <c r="A14" s="83"/>
      <c r="B14" s="83"/>
      <c r="C14" s="83"/>
    </row>
    <row r="15" spans="1:3" ht="12.75">
      <c r="A15" s="206" t="s">
        <v>364</v>
      </c>
      <c r="B15" s="206"/>
      <c r="C15" s="206"/>
    </row>
    <row r="16" spans="1:3" ht="24" customHeight="1">
      <c r="A16" s="28" t="s">
        <v>361</v>
      </c>
      <c r="B16" s="28" t="s">
        <v>345</v>
      </c>
      <c r="C16" s="28" t="s">
        <v>346</v>
      </c>
    </row>
    <row r="17" spans="1:3" ht="24" customHeight="1">
      <c r="A17" s="27" t="s">
        <v>9</v>
      </c>
      <c r="B17" s="21">
        <v>350</v>
      </c>
      <c r="C17" s="21">
        <v>400</v>
      </c>
    </row>
    <row r="18" spans="1:3" ht="24" customHeight="1">
      <c r="A18" s="27" t="s">
        <v>362</v>
      </c>
      <c r="B18" s="21">
        <v>100</v>
      </c>
      <c r="C18" s="21">
        <v>100</v>
      </c>
    </row>
    <row r="19" spans="1:3" ht="24" customHeight="1">
      <c r="A19" s="27" t="s">
        <v>363</v>
      </c>
      <c r="B19" s="21">
        <v>450</v>
      </c>
      <c r="C19" s="21">
        <v>600</v>
      </c>
    </row>
    <row r="20" spans="1:3" ht="24" customHeight="1">
      <c r="A20" s="27" t="s">
        <v>24</v>
      </c>
      <c r="B20" s="21">
        <v>200</v>
      </c>
      <c r="C20" s="21">
        <v>250</v>
      </c>
    </row>
    <row r="21" spans="1:3" ht="24" customHeight="1">
      <c r="A21" s="27" t="s">
        <v>31</v>
      </c>
      <c r="B21" s="21">
        <v>400</v>
      </c>
      <c r="C21" s="21">
        <v>450</v>
      </c>
    </row>
  </sheetData>
  <sheetProtection/>
  <mergeCells count="6">
    <mergeCell ref="A3:C3"/>
    <mergeCell ref="B4:C4"/>
    <mergeCell ref="A4:A5"/>
    <mergeCell ref="B1:C1"/>
    <mergeCell ref="A15:C15"/>
    <mergeCell ref="B2:C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2022-04-05T00:00:06Z</cp:lastPrinted>
  <dcterms:created xsi:type="dcterms:W3CDTF">2009-01-25T03:14:27Z</dcterms:created>
  <dcterms:modified xsi:type="dcterms:W3CDTF">2023-07-19T23:58:12Z</dcterms:modified>
  <cp:category/>
  <cp:version/>
  <cp:contentType/>
  <cp:contentStatus/>
</cp:coreProperties>
</file>